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2038453082fa4f8/Dokumenty/arch2023/Petřík Aleš/Jičín - ČOV/"/>
    </mc:Choice>
  </mc:AlternateContent>
  <xr:revisionPtr revIDLastSave="20" documentId="8_{9823A721-D653-45DA-906B-5DF9CF73F39B}" xr6:coauthVersionLast="47" xr6:coauthVersionMax="47" xr10:uidLastSave="{B5373FA7-EED6-4489-89C9-83CB2837B98E}"/>
  <bookViews>
    <workbookView xWindow="-120" yWindow="-120" windowWidth="29040" windowHeight="16440" activeTab="2" xr2:uid="{00000000-000D-0000-FFFF-FFFF00000000}"/>
  </bookViews>
  <sheets>
    <sheet name="Titulní list rozpočtu" sheetId="1" r:id="rId1"/>
    <sheet name="Rekapitulace" sheetId="2" r:id="rId2"/>
    <sheet name="Položky všech ceníků" sheetId="3" r:id="rId3"/>
  </sheets>
  <definedNames>
    <definedName name="_xlnm.Print_Titles" localSheetId="2">'Položky všech ceníků'!$1:$7</definedName>
    <definedName name="_xlnm.Print_Titles" localSheetId="0">'Titulní list rozpočtu'!$1:$7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3" l="1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59" i="3"/>
  <c r="G58" i="3"/>
  <c r="G57" i="3"/>
  <c r="G56" i="3"/>
  <c r="G55" i="3"/>
  <c r="G54" i="3"/>
  <c r="G53" i="3"/>
  <c r="G52" i="3"/>
  <c r="G50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3" i="3"/>
  <c r="G22" i="3"/>
  <c r="G12" i="3"/>
  <c r="G13" i="3" s="1"/>
  <c r="D11" i="2" s="1"/>
  <c r="D86" i="3" l="1"/>
  <c r="G86" i="3" s="1"/>
  <c r="G83" i="3"/>
  <c r="G60" i="3"/>
  <c r="D18" i="2" s="1"/>
  <c r="D19" i="2" s="1"/>
  <c r="G42" i="3"/>
  <c r="D13" i="2" s="1"/>
  <c r="G24" i="3"/>
  <c r="D12" i="2" s="1"/>
  <c r="G87" i="3" l="1"/>
  <c r="D14" i="2" s="1"/>
  <c r="D15" i="2" s="1"/>
  <c r="D21" i="2" s="1"/>
</calcChain>
</file>

<file path=xl/sharedStrings.xml><?xml version="1.0" encoding="utf-8"?>
<sst xmlns="http://schemas.openxmlformats.org/spreadsheetml/2006/main" count="261" uniqueCount="166">
  <si>
    <r>
      <rPr>
        <b/>
        <sz val="16"/>
        <color rgb="FFFF0000"/>
        <rFont val="Arial"/>
        <family val="2"/>
        <charset val="238"/>
      </rPr>
      <t>Sollertia spol. s r.o.</t>
    </r>
  </si>
  <si>
    <t>Lipová 93, 541 01 Trutnov, tel./fax 499 814 092, mobil 604 973 681</t>
  </si>
  <si>
    <t>e-mail: podlipny@sollertia.cz, web: www.sollertia.cz</t>
  </si>
  <si>
    <t xml:space="preserve">zpracováno programem OCEP </t>
  </si>
  <si>
    <t>Zakázka číslo:</t>
  </si>
  <si>
    <t>2023/17</t>
  </si>
  <si>
    <t>Název:</t>
  </si>
  <si>
    <t>Stavební úpravy stávající haly - areál ČOV Jičín - na p.p.č.703/3, k.ú.Jičín</t>
  </si>
  <si>
    <t/>
  </si>
  <si>
    <t>Elektroinstalace</t>
  </si>
  <si>
    <t>Investor:</t>
  </si>
  <si>
    <t xml:space="preserve">VOS, a.s., </t>
  </si>
  <si>
    <t>Na Tobolce čp. 428,  Jičín</t>
  </si>
  <si>
    <t>vypracoval:</t>
  </si>
  <si>
    <t>Lukáš Jirásek</t>
  </si>
  <si>
    <t>e-mail:</t>
  </si>
  <si>
    <t>telefon:</t>
  </si>
  <si>
    <t>dne:</t>
  </si>
  <si>
    <t>08.12.2023</t>
  </si>
  <si>
    <t>Rekapitulace</t>
  </si>
  <si>
    <t>Kap.</t>
  </si>
  <si>
    <t>Popis položky</t>
  </si>
  <si>
    <t>Základ DPH</t>
  </si>
  <si>
    <t>A.</t>
  </si>
  <si>
    <t>UPRAVENÉ ROZPOČTOVÉ NÁKLADY</t>
  </si>
  <si>
    <t>1.</t>
  </si>
  <si>
    <t>2.</t>
  </si>
  <si>
    <t>3.</t>
  </si>
  <si>
    <t>5.</t>
  </si>
  <si>
    <t>CELKEM URN</t>
  </si>
  <si>
    <t>Σ</t>
  </si>
  <si>
    <t>REKAPITULACE CELKEM</t>
  </si>
  <si>
    <t>21-M - Elektromontážní práce – silnoproud</t>
  </si>
  <si>
    <t>Poř.č.</t>
  </si>
  <si>
    <t>Číslo pol.</t>
  </si>
  <si>
    <t>Cena/jedn. [Kč]</t>
  </si>
  <si>
    <t>Množství</t>
  </si>
  <si>
    <t>Jedn.</t>
  </si>
  <si>
    <t>Celkem [Kč]</t>
  </si>
  <si>
    <t>210204100</t>
  </si>
  <si>
    <t>Montáž výložníků osvětlení jednoramenných nástěnných hmotnosti do 35 kg (pro opětovnou montáž)</t>
  </si>
  <si>
    <t>6,00</t>
  </si>
  <si>
    <t>ks</t>
  </si>
  <si>
    <t>800-741 - Elektroinstalace - silnoproud</t>
  </si>
  <si>
    <t>741210002</t>
  </si>
  <si>
    <t>Montáž rozvodnice oceloplechová nebo plastová běžná do 50 kg (do šrotu)</t>
  </si>
  <si>
    <t>1,00</t>
  </si>
  <si>
    <t>741373002</t>
  </si>
  <si>
    <t>Montáž svítidlo výbojkové průmyslové stropní na výložník (pro opětovnou montáž)</t>
  </si>
  <si>
    <t>741110511</t>
  </si>
  <si>
    <t>Montáž lišta a kanálek vkládací šířky do 60 mm s víčkem</t>
  </si>
  <si>
    <t>80,00</t>
  </si>
  <si>
    <t>m</t>
  </si>
  <si>
    <t>741112021</t>
  </si>
  <si>
    <t>Montáž krabice nástěnná plastová čtyřhranná do 100x100 mm</t>
  </si>
  <si>
    <t>10,00</t>
  </si>
  <si>
    <t>741122201</t>
  </si>
  <si>
    <t>Montáž kabel Cu plný kulatý žíla 2x1,5 až 6 mm2 uložený volně (např. CYKY)</t>
  </si>
  <si>
    <t>20,00</t>
  </si>
  <si>
    <t>741122211</t>
  </si>
  <si>
    <t>Montáž kabel Cu plný kulatý žíla 3x1,5 až 6 mm2 uložený volně (např. CYKY)</t>
  </si>
  <si>
    <t>240,00</t>
  </si>
  <si>
    <t>741122231</t>
  </si>
  <si>
    <t>Montáž kabel Cu plný kulatý žíla 5x1,5 až 2,5 mm2 uložený volně (např. CYKY)</t>
  </si>
  <si>
    <t>741130001</t>
  </si>
  <si>
    <t>Ukončení vodič izolovaný do 2,5 mm2 v rozváděči nebo na přístroji</t>
  </si>
  <si>
    <t>22,00</t>
  </si>
  <si>
    <t>741130005</t>
  </si>
  <si>
    <t>Ukončení vodič izolovaný do 10 mm2 v rozváděči nebo na přístroji</t>
  </si>
  <si>
    <t>4,00</t>
  </si>
  <si>
    <t>741130007</t>
  </si>
  <si>
    <t>Ukončení vodič izolovaný do 25 mm2 v rozváděči nebo na přístroji</t>
  </si>
  <si>
    <t>741210001</t>
  </si>
  <si>
    <t>Montáž rozvodnice oceloplechová nebo plastová běžná do 20 kg</t>
  </si>
  <si>
    <t>741310031</t>
  </si>
  <si>
    <t>Montáž spínač nástěnný 1-jednopólový prostředí venkovní/mokré se zapojením vodičů</t>
  </si>
  <si>
    <t>2,00</t>
  </si>
  <si>
    <t>741310042</t>
  </si>
  <si>
    <t>Montáž přepínač nástěnný 6-střídavý prostředí venkovní/mokré se zapojením vodičů</t>
  </si>
  <si>
    <t>741313082</t>
  </si>
  <si>
    <t>Montáž zásuvka chráněná v krabici šroubové připojení 2P+PE prostředí venkovní, mokré se zapojením vodičů</t>
  </si>
  <si>
    <t>741313151</t>
  </si>
  <si>
    <t>Montáž zásuvek průmyslových spojovacích provedení IP 44 3P+N+PE 16 A se zapojením vodičů</t>
  </si>
  <si>
    <t>741372066</t>
  </si>
  <si>
    <t>Montáž svítidlo LED exteriérové přisazené nástěnné reflektorové bez pohybového čidla se zapojením vodičů</t>
  </si>
  <si>
    <t>741372151</t>
  </si>
  <si>
    <t>Montáž svítidlo LED průmyslové závěsné lampa se zapojením vodičů</t>
  </si>
  <si>
    <t>8,00</t>
  </si>
  <si>
    <t>741810002</t>
  </si>
  <si>
    <t>Celková prohlídka elektrického rozvodu a zařízení přes 100 000 do 500 000,- Kč</t>
  </si>
  <si>
    <t>Ostatní a vedlejší náklady</t>
  </si>
  <si>
    <t>00001</t>
  </si>
  <si>
    <t>Prodloužení a přepojení stávajících kabelů, vč. elinst. krabic a svorek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</si>
  <si>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</si>
  <si>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</si>
  <si>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</si>
  <si>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</si>
  <si>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</si>
  <si>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</si>
  <si>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</si>
  <si>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</si>
  <si>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Materiály</t>
  </si>
  <si>
    <t>00282</t>
  </si>
  <si>
    <t>Lišta el.instalační vkládací s víčkem 24x22mm</t>
  </si>
  <si>
    <t>00284</t>
  </si>
  <si>
    <t>Lišta el.instalační hranatá s víčkem 40x15mm</t>
  </si>
  <si>
    <t>00319</t>
  </si>
  <si>
    <t>Krabice na omítku, IP54</t>
  </si>
  <si>
    <t>01711</t>
  </si>
  <si>
    <t>Spínač kompletní, řazení 1, IP54</t>
  </si>
  <si>
    <t>01716</t>
  </si>
  <si>
    <t>Spínač kompletní, řazení 6, IP54</t>
  </si>
  <si>
    <t>01795</t>
  </si>
  <si>
    <t>Zásuvka jednonásobná, IP54</t>
  </si>
  <si>
    <t>01820</t>
  </si>
  <si>
    <t>Zásuvka průmyslová nástěnná s víčkem IP44,16A/380-415V</t>
  </si>
  <si>
    <t>02982</t>
  </si>
  <si>
    <t>CYKY-O 2x1.5mm2</t>
  </si>
  <si>
    <t>02984</t>
  </si>
  <si>
    <t>CYKY-O 3x1.5mm2</t>
  </si>
  <si>
    <t>02985</t>
  </si>
  <si>
    <t>CYKY-J 3x1.5mm2</t>
  </si>
  <si>
    <t>02988</t>
  </si>
  <si>
    <t>CYKY-J 3x2.5mm2</t>
  </si>
  <si>
    <t>02995</t>
  </si>
  <si>
    <t>CYKY-J 5x2.5mm2</t>
  </si>
  <si>
    <t>35701</t>
  </si>
  <si>
    <t>rozvaděč R - plast. skříň, IP54, 54mod., vypínač 63A/3, přepěť.ochrana typ 1+2, HEP, jističe: 1x2B/1, 2x10B/1N/030-A, 2x16B/1N/030-A, 1x16B/3, 1x stykač 25A/4z., 1x FI63/4/0,03</t>
  </si>
  <si>
    <t>48002</t>
  </si>
  <si>
    <t>Závěsné LED svítidlo, 68 W, 10200 m, Ra 80, 4000 K</t>
  </si>
  <si>
    <t>48003</t>
  </si>
  <si>
    <t>Venkovní LED reflektorové svítidlo, 69.2 W, 9520 lm, Ra 80, 4000 K</t>
  </si>
  <si>
    <t>Sollertia spol. s r.o.</t>
  </si>
  <si>
    <t>Elektromontážní práce – silnoproud demontáže celkem:</t>
  </si>
  <si>
    <t>Elektroinstalace - silnoproud demontáže celkem:</t>
  </si>
  <si>
    <t>Elektroinstalace - silnoproud montáže celkem:</t>
  </si>
  <si>
    <t>Ostatní a vedlejší náklady celkem:</t>
  </si>
  <si>
    <t>Materiály celkem:</t>
  </si>
  <si>
    <t>Prořez</t>
  </si>
  <si>
    <t>%</t>
  </si>
  <si>
    <t>Materiály vč. prořezu celkem:</t>
  </si>
  <si>
    <t>Poplatek za recyklaci svítidla</t>
  </si>
  <si>
    <t>Zařízení staveniště</t>
  </si>
  <si>
    <t>Náklady na dopravu</t>
  </si>
  <si>
    <t>Podružný materiál</t>
  </si>
  <si>
    <t>Koordinace prací s investorem a dodavatelem stavby</t>
  </si>
  <si>
    <t>Komplexní zkoušky, vč. vypracování harmonogramu</t>
  </si>
  <si>
    <t>Prováděcí dokumentace stavby</t>
  </si>
  <si>
    <t>Úklid pracoviště</t>
  </si>
  <si>
    <t>Lipová 93, 541 01 Trutnov, tel./fax 499 814092, mobil 604 973681</t>
  </si>
  <si>
    <t xml:space="preserve">Zpracováno programem firmy SELPO Broumy, tel. 603 525768 </t>
  </si>
  <si>
    <t>800-741 - Elektroinstalace - silnoproud - MONTÁŽ</t>
  </si>
  <si>
    <t>MATERIÁLY (včetně prořezu)</t>
  </si>
  <si>
    <t>B.</t>
  </si>
  <si>
    <t>OSTATNÍ A VEDLEJŠÍ NÁKLADY</t>
  </si>
  <si>
    <t>CELKEM OSTATNÍ A VEDLEJŠÍ NÁKLADY</t>
  </si>
  <si>
    <t>21-M - Elektromontážní práce – silnoproud - DEMONTÁŽ</t>
  </si>
  <si>
    <t>800-741 - Elektroinstalace - silnoproud - DEMONTÁŽ</t>
  </si>
  <si>
    <t>jirasek@sollertia.cz</t>
  </si>
  <si>
    <t>Výkresová dokumentace :</t>
  </si>
  <si>
    <t>Půdorys 1.NP</t>
  </si>
  <si>
    <t>D1.4e.2</t>
  </si>
  <si>
    <t>SOUPIS PRACÍ</t>
  </si>
  <si>
    <t>Soupis prací dle projektové dokumentace DSP z 11.2023</t>
  </si>
  <si>
    <t>00010</t>
  </si>
  <si>
    <t>Úprava stávajícího uzemnění - vedení mimo zateplení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</si>
</sst>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[$-10405]#,##0.00;\-#,##0.00"/>
    <numFmt numFmtId="165" formatCode="#,##0.00\ &quot;Kč&quot;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color rgb="FFFF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1"/>
      <color rgb="FF000000"/>
      <name val="Calibri"/>
      <family val="2"/>
      <scheme val="minor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</font>
    <font>
      <b/>
      <sz val="8.2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77">
    <xf numFmtId="0" fontId="2" fillId="0" borderId="0" xfId="0" applyFont="1"/>
    <xf numFmtId="0" fontId="3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2" fillId="0" borderId="1" xfId="1" applyFont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3" borderId="0" xfId="1" applyFont="1" applyFill="1" applyAlignment="1">
      <alignment vertical="top" wrapText="1"/>
    </xf>
    <xf numFmtId="0" fontId="8" fillId="0" borderId="10" xfId="1" applyFont="1" applyBorder="1" applyAlignment="1">
      <alignment horizontal="right" vertical="top" wrapText="1" readingOrder="1"/>
    </xf>
    <xf numFmtId="0" fontId="8" fillId="0" borderId="10" xfId="1" applyFont="1" applyBorder="1" applyAlignment="1">
      <alignment vertical="top" wrapText="1" readingOrder="1"/>
    </xf>
    <xf numFmtId="0" fontId="9" fillId="0" borderId="0" xfId="1" applyFont="1" applyAlignment="1">
      <alignment horizontal="right" vertical="center" wrapText="1" readingOrder="1"/>
    </xf>
    <xf numFmtId="0" fontId="9" fillId="0" borderId="0" xfId="1" applyFont="1" applyAlignment="1">
      <alignment vertical="center" wrapText="1" readingOrder="1"/>
    </xf>
    <xf numFmtId="164" fontId="9" fillId="0" borderId="0" xfId="1" applyNumberFormat="1" applyFont="1" applyAlignment="1">
      <alignment horizontal="right" vertical="center" wrapText="1" readingOrder="1"/>
    </xf>
    <xf numFmtId="0" fontId="2" fillId="0" borderId="0" xfId="0" applyFont="1" applyAlignment="1">
      <alignment vertical="center"/>
    </xf>
    <xf numFmtId="0" fontId="9" fillId="0" borderId="11" xfId="1" applyFont="1" applyBorder="1" applyAlignment="1">
      <alignment vertical="center" wrapText="1" readingOrder="1"/>
    </xf>
    <xf numFmtId="164" fontId="9" fillId="0" borderId="11" xfId="1" applyNumberFormat="1" applyFont="1" applyBorder="1" applyAlignment="1">
      <alignment horizontal="right" vertical="center" wrapText="1" readingOrder="1"/>
    </xf>
    <xf numFmtId="0" fontId="2" fillId="0" borderId="13" xfId="0" applyFont="1" applyBorder="1" applyAlignment="1">
      <alignment vertical="center"/>
    </xf>
    <xf numFmtId="165" fontId="14" fillId="0" borderId="13" xfId="0" applyNumberFormat="1" applyFont="1" applyBorder="1" applyAlignment="1">
      <alignment vertical="center"/>
    </xf>
    <xf numFmtId="0" fontId="8" fillId="0" borderId="0" xfId="1" applyFont="1" applyAlignment="1">
      <alignment vertical="center" wrapText="1" readingOrder="1"/>
    </xf>
    <xf numFmtId="0" fontId="9" fillId="0" borderId="12" xfId="1" applyFont="1" applyBorder="1" applyAlignment="1">
      <alignment vertical="center" wrapText="1" readingOrder="1"/>
    </xf>
    <xf numFmtId="164" fontId="9" fillId="0" borderId="12" xfId="1" applyNumberFormat="1" applyFont="1" applyBorder="1" applyAlignment="1">
      <alignment horizontal="right" vertical="center" wrapText="1" readingOrder="1"/>
    </xf>
    <xf numFmtId="0" fontId="2" fillId="0" borderId="13" xfId="0" applyFont="1" applyBorder="1"/>
    <xf numFmtId="0" fontId="15" fillId="0" borderId="0" xfId="0" applyFont="1" applyAlignment="1">
      <alignment horizontal="right"/>
    </xf>
    <xf numFmtId="0" fontId="16" fillId="0" borderId="9" xfId="1" applyFont="1" applyBorder="1" applyAlignment="1">
      <alignment horizontal="right" vertical="center" wrapText="1" readingOrder="1"/>
    </xf>
    <xf numFmtId="0" fontId="16" fillId="0" borderId="9" xfId="1" applyFont="1" applyBorder="1" applyAlignment="1">
      <alignment vertical="center" wrapText="1" readingOrder="1"/>
    </xf>
    <xf numFmtId="0" fontId="16" fillId="0" borderId="14" xfId="1" applyFont="1" applyBorder="1" applyAlignment="1">
      <alignment horizontal="right" vertical="center" wrapText="1" readingOrder="1"/>
    </xf>
    <xf numFmtId="0" fontId="8" fillId="0" borderId="1" xfId="1" applyFont="1" applyBorder="1" applyAlignment="1">
      <alignment horizontal="left" vertical="center" wrapText="1" readingOrder="1"/>
    </xf>
    <xf numFmtId="0" fontId="8" fillId="0" borderId="1" xfId="1" applyFont="1" applyBorder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center" wrapText="1" readingOrder="1"/>
    </xf>
    <xf numFmtId="7" fontId="9" fillId="0" borderId="0" xfId="1" applyNumberFormat="1" applyFont="1" applyAlignment="1">
      <alignment horizontal="right" vertical="center" wrapText="1" readingOrder="1"/>
    </xf>
    <xf numFmtId="165" fontId="9" fillId="0" borderId="0" xfId="1" applyNumberFormat="1" applyFont="1" applyAlignment="1">
      <alignment horizontal="right" vertical="center" wrapText="1" readingOrder="1"/>
    </xf>
    <xf numFmtId="0" fontId="9" fillId="0" borderId="15" xfId="1" applyFont="1" applyBorder="1" applyAlignment="1">
      <alignment horizontal="right" vertical="center" wrapText="1" readingOrder="1"/>
    </xf>
    <xf numFmtId="0" fontId="9" fillId="0" borderId="15" xfId="1" applyFont="1" applyBorder="1" applyAlignment="1">
      <alignment vertical="center" wrapText="1" readingOrder="1"/>
    </xf>
    <xf numFmtId="7" fontId="9" fillId="0" borderId="15" xfId="1" applyNumberFormat="1" applyFont="1" applyBorder="1" applyAlignment="1">
      <alignment horizontal="right" vertical="center" wrapText="1" readingOrder="1"/>
    </xf>
    <xf numFmtId="165" fontId="9" fillId="0" borderId="15" xfId="1" applyNumberFormat="1" applyFont="1" applyBorder="1" applyAlignment="1">
      <alignment horizontal="right" vertical="center" wrapText="1" readingOrder="1"/>
    </xf>
    <xf numFmtId="0" fontId="8" fillId="0" borderId="0" xfId="1" applyFont="1" applyAlignment="1">
      <alignment horizontal="left" vertical="center" wrapText="1" readingOrder="1"/>
    </xf>
    <xf numFmtId="0" fontId="8" fillId="0" borderId="0" xfId="1" applyFont="1" applyAlignment="1">
      <alignment horizontal="right" vertical="center" wrapText="1" readingOrder="1"/>
    </xf>
    <xf numFmtId="7" fontId="8" fillId="0" borderId="0" xfId="1" applyNumberFormat="1" applyFont="1" applyAlignment="1">
      <alignment horizontal="right" vertical="center" wrapText="1" readingOrder="1"/>
    </xf>
    <xf numFmtId="0" fontId="8" fillId="0" borderId="16" xfId="1" applyFont="1" applyBorder="1" applyAlignment="1">
      <alignment horizontal="left" vertical="center" wrapText="1" readingOrder="1"/>
    </xf>
    <xf numFmtId="0" fontId="8" fillId="0" borderId="16" xfId="1" applyFont="1" applyBorder="1" applyAlignment="1">
      <alignment vertical="center" wrapText="1" readingOrder="1"/>
    </xf>
    <xf numFmtId="0" fontId="8" fillId="0" borderId="16" xfId="1" applyFont="1" applyBorder="1" applyAlignment="1">
      <alignment horizontal="right" vertical="center" wrapText="1" readingOrder="1"/>
    </xf>
    <xf numFmtId="7" fontId="8" fillId="0" borderId="16" xfId="1" applyNumberFormat="1" applyFont="1" applyBorder="1" applyAlignment="1">
      <alignment horizontal="right" vertical="center" wrapText="1" readingOrder="1"/>
    </xf>
    <xf numFmtId="0" fontId="2" fillId="5" borderId="2" xfId="1" applyFont="1" applyFill="1" applyBorder="1" applyAlignment="1">
      <alignment vertical="top" wrapText="1"/>
    </xf>
    <xf numFmtId="0" fontId="2" fillId="5" borderId="1" xfId="1" applyFont="1" applyFill="1" applyBorder="1" applyAlignment="1">
      <alignment vertical="top" wrapText="1"/>
    </xf>
    <xf numFmtId="0" fontId="2" fillId="5" borderId="3" xfId="1" applyFont="1" applyFill="1" applyBorder="1" applyAlignment="1">
      <alignment vertical="top" wrapText="1"/>
    </xf>
    <xf numFmtId="0" fontId="2" fillId="5" borderId="4" xfId="1" applyFont="1" applyFill="1" applyBorder="1" applyAlignment="1">
      <alignment vertical="top" wrapText="1"/>
    </xf>
    <xf numFmtId="0" fontId="2" fillId="5" borderId="0" xfId="1" applyFont="1" applyFill="1" applyAlignment="1">
      <alignment vertical="top" wrapText="1"/>
    </xf>
    <xf numFmtId="0" fontId="6" fillId="5" borderId="0" xfId="1" applyFont="1" applyFill="1" applyAlignment="1">
      <alignment horizontal="right" vertical="top" wrapText="1" readingOrder="1"/>
    </xf>
    <xf numFmtId="0" fontId="2" fillId="5" borderId="5" xfId="1" applyFont="1" applyFill="1" applyBorder="1" applyAlignment="1">
      <alignment vertical="top" wrapText="1"/>
    </xf>
    <xf numFmtId="0" fontId="2" fillId="5" borderId="6" xfId="1" applyFont="1" applyFill="1" applyBorder="1" applyAlignment="1">
      <alignment vertical="top" wrapText="1"/>
    </xf>
    <xf numFmtId="0" fontId="2" fillId="5" borderId="7" xfId="1" applyFont="1" applyFill="1" applyBorder="1" applyAlignment="1">
      <alignment vertical="top" wrapText="1"/>
    </xf>
    <xf numFmtId="0" fontId="2" fillId="5" borderId="8" xfId="1" applyFont="1" applyFill="1" applyBorder="1" applyAlignment="1">
      <alignment vertical="top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top"/>
    </xf>
    <xf numFmtId="0" fontId="8" fillId="0" borderId="0" xfId="1" applyFont="1" applyAlignment="1">
      <alignment horizontal="right" vertical="top" wrapText="1" readingOrder="1"/>
    </xf>
    <xf numFmtId="0" fontId="2" fillId="0" borderId="0" xfId="0" applyFont="1"/>
    <xf numFmtId="3" fontId="8" fillId="0" borderId="0" xfId="1" applyNumberFormat="1" applyFont="1" applyAlignment="1">
      <alignment horizontal="left" vertical="top" wrapText="1" readingOrder="1"/>
    </xf>
    <xf numFmtId="0" fontId="2" fillId="0" borderId="0" xfId="0" applyFont="1" applyAlignment="1">
      <alignment horizontal="left"/>
    </xf>
    <xf numFmtId="0" fontId="8" fillId="0" borderId="0" xfId="1" applyFont="1" applyAlignment="1">
      <alignment vertical="top" wrapText="1" readingOrder="1"/>
    </xf>
    <xf numFmtId="0" fontId="7" fillId="5" borderId="0" xfId="1" applyFont="1" applyFill="1" applyAlignment="1">
      <alignment horizontal="left" vertical="top" wrapText="1" readingOrder="1"/>
    </xf>
    <xf numFmtId="0" fontId="7" fillId="5" borderId="5" xfId="1" applyFont="1" applyFill="1" applyBorder="1" applyAlignment="1">
      <alignment horizontal="left" vertical="top" wrapText="1" readingOrder="1"/>
    </xf>
    <xf numFmtId="0" fontId="9" fillId="0" borderId="0" xfId="1" applyFont="1" applyAlignment="1">
      <alignment vertical="top" wrapText="1" readingOrder="1"/>
    </xf>
    <xf numFmtId="0" fontId="6" fillId="5" borderId="0" xfId="1" applyFont="1" applyFill="1" applyAlignment="1">
      <alignment horizontal="right" vertical="top" wrapText="1" readingOrder="1"/>
    </xf>
    <xf numFmtId="0" fontId="2" fillId="5" borderId="0" xfId="1" applyFont="1" applyFill="1" applyAlignment="1">
      <alignment vertical="top" wrapText="1"/>
    </xf>
    <xf numFmtId="0" fontId="7" fillId="5" borderId="0" xfId="1" applyFont="1" applyFill="1" applyAlignment="1">
      <alignment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5" fillId="0" borderId="0" xfId="1" applyFont="1" applyAlignment="1">
      <alignment horizontal="right" vertical="top" wrapText="1" readingOrder="1"/>
    </xf>
    <xf numFmtId="0" fontId="3" fillId="0" borderId="0" xfId="1" applyFont="1" applyAlignment="1">
      <alignment horizontal="center" vertical="top" wrapText="1" readingOrder="1"/>
    </xf>
    <xf numFmtId="0" fontId="15" fillId="0" borderId="13" xfId="0" applyFont="1" applyBorder="1" applyAlignment="1">
      <alignment horizontal="right"/>
    </xf>
    <xf numFmtId="0" fontId="10" fillId="4" borderId="0" xfId="1" applyFont="1" applyFill="1" applyAlignment="1">
      <alignment horizontal="center" vertical="top" wrapText="1" readingOrder="1"/>
    </xf>
    <xf numFmtId="0" fontId="14" fillId="0" borderId="13" xfId="0" applyFont="1" applyBorder="1" applyAlignment="1">
      <alignment horizontal="right" vertical="center"/>
    </xf>
    <xf numFmtId="0" fontId="2" fillId="4" borderId="0" xfId="0" applyFont="1" applyFill="1"/>
    <xf numFmtId="0" fontId="1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9" fillId="0" borderId="0" xfId="1" applyFont="1" applyBorder="1" applyAlignment="1">
      <alignment vertical="center" wrapText="1" readingOrder="1"/>
    </xf>
    <xf numFmtId="164" fontId="9" fillId="0" borderId="0" xfId="1" applyNumberFormat="1" applyFont="1" applyBorder="1" applyAlignment="1">
      <alignment horizontal="right" vertical="center" wrapText="1" readingOrder="1"/>
    </xf>
    <xf numFmtId="49" fontId="9" fillId="0" borderId="0" xfId="1" applyNumberFormat="1" applyFont="1" applyAlignment="1">
      <alignment vertical="center" wrapText="1" readingOrder="1"/>
    </xf>
  </cellXfs>
  <cellStyles count="3">
    <cellStyle name="Normal" xfId="1" xr:uid="{00000000-0005-0000-0000-000000000000}"/>
    <cellStyle name="Normální" xfId="0" builtinId="0"/>
    <cellStyle name="Normální 2" xfId="2" xr:uid="{266C967E-8D5D-40B9-932E-C58E49FACCD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D3D3D3"/>
      <rgbColor rgb="000000FF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rasek@sollertia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workbookViewId="0">
      <pane ySplit="7" topLeftCell="A8" activePane="bottomLeft" state="frozen"/>
      <selection pane="bottomLeft" activeCell="E32" sqref="E32:E33"/>
    </sheetView>
  </sheetViews>
  <sheetFormatPr defaultRowHeight="15" x14ac:dyDescent="0.25"/>
  <cols>
    <col min="1" max="2" width="0.5703125" customWidth="1"/>
    <col min="3" max="3" width="1.28515625" customWidth="1"/>
    <col min="4" max="4" width="8.7109375" customWidth="1"/>
    <col min="5" max="5" width="3.7109375" customWidth="1"/>
    <col min="6" max="6" width="5.28515625" customWidth="1"/>
    <col min="7" max="7" width="2.85546875" customWidth="1"/>
    <col min="8" max="8" width="8.42578125" customWidth="1"/>
    <col min="9" max="9" width="0.140625" customWidth="1"/>
    <col min="10" max="10" width="0" hidden="1" customWidth="1"/>
    <col min="11" max="11" width="3.5703125" customWidth="1"/>
    <col min="12" max="12" width="32.140625" customWidth="1"/>
    <col min="13" max="13" width="12.28515625" customWidth="1"/>
    <col min="14" max="14" width="8.140625" customWidth="1"/>
    <col min="15" max="15" width="9.140625" customWidth="1"/>
    <col min="16" max="16" width="0" hidden="1" customWidth="1"/>
    <col min="17" max="17" width="1.28515625" customWidth="1"/>
    <col min="18" max="19" width="0.5703125" customWidth="1"/>
  </cols>
  <sheetData>
    <row r="1" spans="1:19" ht="20.25" x14ac:dyDescent="0.25">
      <c r="L1" s="1" t="s">
        <v>0</v>
      </c>
    </row>
    <row r="2" spans="1:19" x14ac:dyDescent="0.25">
      <c r="F2" s="63" t="s">
        <v>1</v>
      </c>
      <c r="G2" s="53"/>
      <c r="H2" s="53"/>
      <c r="I2" s="53"/>
      <c r="J2" s="53"/>
      <c r="K2" s="53"/>
      <c r="L2" s="53"/>
      <c r="M2" s="53"/>
      <c r="N2" s="53"/>
    </row>
    <row r="3" spans="1:19" x14ac:dyDescent="0.25">
      <c r="H3" s="63" t="s">
        <v>2</v>
      </c>
      <c r="I3" s="53"/>
      <c r="J3" s="53"/>
      <c r="K3" s="53"/>
      <c r="L3" s="53"/>
      <c r="M3" s="53"/>
    </row>
    <row r="4" spans="1:19" ht="2.85" customHeight="1" x14ac:dyDescent="0.25"/>
    <row r="5" spans="1:19" ht="1.3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1.25" customHeight="1" x14ac:dyDescent="0.25">
      <c r="A6" s="64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0" hidden="1" customHeight="1" x14ac:dyDescent="0.25"/>
    <row r="8" spans="1:19" ht="2.85" customHeigh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9" ht="5.65" customHeight="1" x14ac:dyDescent="0.25"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5"/>
    </row>
    <row r="10" spans="1:19" ht="16.350000000000001" customHeight="1" x14ac:dyDescent="0.25">
      <c r="B10" s="43"/>
      <c r="C10" s="44"/>
      <c r="D10" s="60" t="s">
        <v>4</v>
      </c>
      <c r="E10" s="61"/>
      <c r="F10" s="61"/>
      <c r="G10" s="62" t="s">
        <v>5</v>
      </c>
      <c r="H10" s="61"/>
      <c r="I10" s="61"/>
      <c r="J10" s="61"/>
      <c r="K10" s="61"/>
      <c r="L10" s="61"/>
      <c r="M10" s="61"/>
      <c r="N10" s="61"/>
      <c r="O10" s="61"/>
      <c r="P10" s="44"/>
      <c r="Q10" s="46"/>
      <c r="R10" s="5"/>
    </row>
    <row r="11" spans="1:19" ht="16.350000000000001" customHeight="1" x14ac:dyDescent="0.25">
      <c r="B11" s="43"/>
      <c r="C11" s="44"/>
      <c r="D11" s="60" t="s">
        <v>6</v>
      </c>
      <c r="E11" s="61"/>
      <c r="F11" s="61"/>
      <c r="G11" s="62" t="s">
        <v>7</v>
      </c>
      <c r="H11" s="61"/>
      <c r="I11" s="61"/>
      <c r="J11" s="61"/>
      <c r="K11" s="61"/>
      <c r="L11" s="61"/>
      <c r="M11" s="61"/>
      <c r="N11" s="61"/>
      <c r="O11" s="61"/>
      <c r="P11" s="44"/>
      <c r="Q11" s="46"/>
      <c r="R11" s="5"/>
    </row>
    <row r="12" spans="1:19" ht="16.350000000000001" customHeight="1" x14ac:dyDescent="0.25">
      <c r="B12" s="43"/>
      <c r="C12" s="44"/>
      <c r="D12" s="45"/>
      <c r="E12" s="44"/>
      <c r="F12" s="44"/>
      <c r="G12" s="57" t="s">
        <v>9</v>
      </c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5"/>
    </row>
    <row r="13" spans="1:19" ht="16.350000000000001" customHeight="1" x14ac:dyDescent="0.25">
      <c r="B13" s="43"/>
      <c r="C13" s="44"/>
      <c r="D13" s="60" t="s">
        <v>8</v>
      </c>
      <c r="E13" s="61"/>
      <c r="F13" s="61"/>
      <c r="G13" s="62" t="s">
        <v>162</v>
      </c>
      <c r="H13" s="61"/>
      <c r="I13" s="61"/>
      <c r="J13" s="61"/>
      <c r="K13" s="61"/>
      <c r="L13" s="61"/>
      <c r="M13" s="61"/>
      <c r="N13" s="61"/>
      <c r="O13" s="61"/>
      <c r="P13" s="44"/>
      <c r="Q13" s="46"/>
      <c r="R13" s="5"/>
    </row>
    <row r="14" spans="1:19" ht="2.85" customHeight="1" x14ac:dyDescent="0.25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  <c r="R14" s="5"/>
    </row>
    <row r="15" spans="1:19" ht="0" hidden="1" customHeight="1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9" ht="2.85" customHeight="1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9" ht="17.100000000000001" customHeight="1" x14ac:dyDescent="0.25"/>
    <row r="18" spans="2:9" ht="11.45" customHeight="1" x14ac:dyDescent="0.25">
      <c r="B18" s="52" t="s">
        <v>10</v>
      </c>
      <c r="C18" s="53"/>
      <c r="D18" s="53"/>
      <c r="E18" s="59" t="s">
        <v>11</v>
      </c>
      <c r="F18" s="53"/>
      <c r="G18" s="53"/>
      <c r="H18" s="53"/>
    </row>
    <row r="19" spans="2:9" ht="11.25" customHeight="1" x14ac:dyDescent="0.25">
      <c r="B19" s="52" t="s">
        <v>8</v>
      </c>
      <c r="C19" s="53"/>
      <c r="D19" s="53"/>
      <c r="E19" s="59" t="s">
        <v>12</v>
      </c>
      <c r="F19" s="53"/>
      <c r="G19" s="53"/>
      <c r="H19" s="53"/>
    </row>
    <row r="20" spans="2:9" ht="0" hidden="1" customHeight="1" x14ac:dyDescent="0.25"/>
    <row r="21" spans="2:9" ht="8.4499999999999993" customHeight="1" x14ac:dyDescent="0.25"/>
    <row r="22" spans="2:9" ht="11.45" customHeight="1" x14ac:dyDescent="0.25">
      <c r="B22" s="52" t="s">
        <v>13</v>
      </c>
      <c r="C22" s="53"/>
      <c r="D22" s="53"/>
      <c r="E22" s="56" t="s">
        <v>14</v>
      </c>
      <c r="F22" s="53"/>
      <c r="G22" s="53"/>
      <c r="H22" s="53"/>
      <c r="I22" s="53"/>
    </row>
    <row r="23" spans="2:9" ht="11.45" customHeight="1" x14ac:dyDescent="0.25">
      <c r="B23" s="52" t="s">
        <v>15</v>
      </c>
      <c r="C23" s="53"/>
      <c r="D23" s="53"/>
      <c r="E23" s="56" t="s">
        <v>158</v>
      </c>
      <c r="F23" s="53"/>
      <c r="G23" s="53"/>
      <c r="H23" s="53"/>
      <c r="I23" s="53"/>
    </row>
    <row r="24" spans="2:9" ht="11.25" customHeight="1" x14ac:dyDescent="0.25">
      <c r="B24" s="52" t="s">
        <v>16</v>
      </c>
      <c r="C24" s="53"/>
      <c r="D24" s="53"/>
      <c r="E24" s="54">
        <v>604646542</v>
      </c>
      <c r="F24" s="55"/>
      <c r="G24" s="55"/>
      <c r="H24" s="55"/>
      <c r="I24" s="55"/>
    </row>
    <row r="25" spans="2:9" ht="11.45" customHeight="1" x14ac:dyDescent="0.25">
      <c r="B25" s="52" t="s">
        <v>17</v>
      </c>
      <c r="C25" s="53"/>
      <c r="D25" s="53"/>
      <c r="E25" s="56" t="s">
        <v>18</v>
      </c>
      <c r="F25" s="53"/>
      <c r="G25" s="53"/>
      <c r="H25" s="53"/>
      <c r="I25" s="53"/>
    </row>
    <row r="28" spans="2:9" x14ac:dyDescent="0.25">
      <c r="E28" s="50" t="s">
        <v>163</v>
      </c>
    </row>
    <row r="29" spans="2:9" x14ac:dyDescent="0.25">
      <c r="E29" s="50" t="s">
        <v>159</v>
      </c>
    </row>
    <row r="30" spans="2:9" x14ac:dyDescent="0.25">
      <c r="E30" s="51" t="s">
        <v>161</v>
      </c>
      <c r="G30" s="51" t="s">
        <v>160</v>
      </c>
    </row>
    <row r="31" spans="2:9" x14ac:dyDescent="0.25">
      <c r="E31" s="50"/>
    </row>
    <row r="32" spans="2:9" x14ac:dyDescent="0.25">
      <c r="E32" s="50"/>
    </row>
    <row r="33" spans="5:5" x14ac:dyDescent="0.25">
      <c r="E33" s="50"/>
    </row>
  </sheetData>
  <mergeCells count="22">
    <mergeCell ref="F2:N2"/>
    <mergeCell ref="H3:M3"/>
    <mergeCell ref="A6:S6"/>
    <mergeCell ref="D10:F10"/>
    <mergeCell ref="G10:O10"/>
    <mergeCell ref="D11:F11"/>
    <mergeCell ref="G11:O11"/>
    <mergeCell ref="D13:F13"/>
    <mergeCell ref="G13:O13"/>
    <mergeCell ref="B18:D18"/>
    <mergeCell ref="E18:H18"/>
    <mergeCell ref="B24:D24"/>
    <mergeCell ref="E24:I24"/>
    <mergeCell ref="B25:D25"/>
    <mergeCell ref="E25:I25"/>
    <mergeCell ref="G12:Q12"/>
    <mergeCell ref="B19:D19"/>
    <mergeCell ref="E19:H19"/>
    <mergeCell ref="B22:D22"/>
    <mergeCell ref="E22:I22"/>
    <mergeCell ref="B23:D23"/>
    <mergeCell ref="E23:I23"/>
  </mergeCells>
  <hyperlinks>
    <hyperlink ref="E23" r:id="rId1" xr:uid="{97BF281C-12C6-484C-984D-7A57B71CBFF4}"/>
  </hyperlinks>
  <pageMargins left="0.27559055118110237" right="0" top="0" bottom="0" header="0" footer="0"/>
  <pageSetup paperSize="9" orientation="portrait" r:id="rId2"/>
  <headerFooter alignWithMargins="0">
    <oddFooter>&amp;Cstr.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zoomScaleNormal="100" workbookViewId="0">
      <selection activeCell="D15" sqref="D15"/>
    </sheetView>
  </sheetViews>
  <sheetFormatPr defaultColWidth="9" defaultRowHeight="15" x14ac:dyDescent="0.25"/>
  <cols>
    <col min="1" max="1" width="4.7109375" customWidth="1"/>
    <col min="2" max="2" width="73.140625" customWidth="1"/>
    <col min="3" max="3" width="5.7109375" customWidth="1"/>
    <col min="4" max="4" width="12.7109375" customWidth="1"/>
  </cols>
  <sheetData>
    <row r="1" spans="1:4" ht="20.25" x14ac:dyDescent="0.25">
      <c r="A1" s="65" t="s">
        <v>0</v>
      </c>
      <c r="B1" s="65"/>
      <c r="C1" s="65"/>
      <c r="D1" s="65"/>
    </row>
    <row r="2" spans="1:4" x14ac:dyDescent="0.25">
      <c r="A2" s="63" t="s">
        <v>149</v>
      </c>
      <c r="B2" s="63"/>
      <c r="C2" s="63"/>
      <c r="D2" s="63"/>
    </row>
    <row r="3" spans="1:4" x14ac:dyDescent="0.25">
      <c r="A3" s="63" t="s">
        <v>2</v>
      </c>
      <c r="B3" s="63"/>
      <c r="C3" s="63"/>
      <c r="D3" s="63"/>
    </row>
    <row r="4" spans="1:4" ht="3" customHeight="1" x14ac:dyDescent="0.25">
      <c r="A4" s="2"/>
      <c r="B4" s="2"/>
      <c r="C4" s="2"/>
      <c r="D4" s="2"/>
    </row>
    <row r="5" spans="1:4" x14ac:dyDescent="0.25">
      <c r="A5" s="19"/>
      <c r="B5" s="66" t="s">
        <v>150</v>
      </c>
      <c r="C5" s="66"/>
      <c r="D5" s="66"/>
    </row>
    <row r="6" spans="1:4" ht="3" customHeight="1" x14ac:dyDescent="0.25">
      <c r="B6" s="20"/>
      <c r="C6" s="20"/>
      <c r="D6" s="20"/>
    </row>
    <row r="7" spans="1:4" ht="15.75" x14ac:dyDescent="0.25">
      <c r="A7" s="67" t="s">
        <v>19</v>
      </c>
      <c r="B7" s="67"/>
      <c r="C7" s="67"/>
      <c r="D7" s="67"/>
    </row>
    <row r="8" spans="1:4" ht="3" customHeight="1" x14ac:dyDescent="0.25"/>
    <row r="9" spans="1:4" s="11" customFormat="1" x14ac:dyDescent="0.25">
      <c r="A9" s="21" t="s">
        <v>20</v>
      </c>
      <c r="B9" s="22" t="s">
        <v>21</v>
      </c>
      <c r="C9" s="21"/>
      <c r="D9" s="23" t="s">
        <v>22</v>
      </c>
    </row>
    <row r="10" spans="1:4" s="11" customFormat="1" x14ac:dyDescent="0.25">
      <c r="A10" s="24" t="s">
        <v>23</v>
      </c>
      <c r="B10" s="16" t="s">
        <v>24</v>
      </c>
      <c r="C10" s="25"/>
      <c r="D10" s="26"/>
    </row>
    <row r="11" spans="1:4" s="11" customFormat="1" x14ac:dyDescent="0.25">
      <c r="A11" s="8" t="s">
        <v>25</v>
      </c>
      <c r="B11" s="9" t="s">
        <v>156</v>
      </c>
      <c r="C11" s="27"/>
      <c r="D11" s="28">
        <f>'Položky všech ceníků'!G13</f>
        <v>0</v>
      </c>
    </row>
    <row r="12" spans="1:4" s="11" customFormat="1" x14ac:dyDescent="0.25">
      <c r="A12" s="8" t="s">
        <v>25</v>
      </c>
      <c r="B12" s="9" t="s">
        <v>157</v>
      </c>
      <c r="C12" s="27"/>
      <c r="D12" s="28">
        <f>'Položky všech ceníků'!G24</f>
        <v>0</v>
      </c>
    </row>
    <row r="13" spans="1:4" s="11" customFormat="1" x14ac:dyDescent="0.25">
      <c r="A13" s="8" t="s">
        <v>26</v>
      </c>
      <c r="B13" s="9" t="s">
        <v>151</v>
      </c>
      <c r="C13" s="27"/>
      <c r="D13" s="28">
        <f>'Položky všech ceníků'!G42</f>
        <v>0</v>
      </c>
    </row>
    <row r="14" spans="1:4" s="11" customFormat="1" x14ac:dyDescent="0.25">
      <c r="A14" s="29" t="s">
        <v>27</v>
      </c>
      <c r="B14" s="30" t="s">
        <v>152</v>
      </c>
      <c r="C14" s="31"/>
      <c r="D14" s="32">
        <f>'Položky všech ceníků'!G87</f>
        <v>0</v>
      </c>
    </row>
    <row r="15" spans="1:4" s="11" customFormat="1" x14ac:dyDescent="0.25">
      <c r="A15" s="33" t="s">
        <v>8</v>
      </c>
      <c r="B15" s="16" t="s">
        <v>29</v>
      </c>
      <c r="C15" s="34"/>
      <c r="D15" s="35">
        <f>SUM(D11:D14)</f>
        <v>0</v>
      </c>
    </row>
    <row r="16" spans="1:4" s="11" customFormat="1" x14ac:dyDescent="0.25">
      <c r="A16" s="33"/>
      <c r="B16" s="16"/>
      <c r="C16" s="34"/>
      <c r="D16" s="35"/>
    </row>
    <row r="17" spans="1:4" s="11" customFormat="1" x14ac:dyDescent="0.25">
      <c r="A17" s="33" t="s">
        <v>153</v>
      </c>
      <c r="B17" s="16" t="s">
        <v>154</v>
      </c>
      <c r="C17" s="34"/>
      <c r="D17" s="35"/>
    </row>
    <row r="18" spans="1:4" s="11" customFormat="1" x14ac:dyDescent="0.25">
      <c r="A18" s="29" t="s">
        <v>28</v>
      </c>
      <c r="B18" s="30" t="s">
        <v>90</v>
      </c>
      <c r="C18" s="31"/>
      <c r="D18" s="32">
        <f>'Položky všech ceníků'!G60</f>
        <v>0</v>
      </c>
    </row>
    <row r="19" spans="1:4" s="11" customFormat="1" x14ac:dyDescent="0.25">
      <c r="A19" s="33"/>
      <c r="B19" s="16" t="s">
        <v>155</v>
      </c>
      <c r="C19" s="34"/>
      <c r="D19" s="35">
        <f>SUM(D18)</f>
        <v>0</v>
      </c>
    </row>
    <row r="20" spans="1:4" s="11" customFormat="1" x14ac:dyDescent="0.25">
      <c r="A20" s="8" t="s">
        <v>8</v>
      </c>
      <c r="B20" s="9" t="s">
        <v>8</v>
      </c>
      <c r="C20" s="8"/>
      <c r="D20" s="8" t="s">
        <v>8</v>
      </c>
    </row>
    <row r="21" spans="1:4" s="11" customFormat="1" ht="15.75" thickBot="1" x14ac:dyDescent="0.3">
      <c r="A21" s="36" t="s">
        <v>30</v>
      </c>
      <c r="B21" s="37" t="s">
        <v>31</v>
      </c>
      <c r="C21" s="38"/>
      <c r="D21" s="39">
        <f>D15+D19</f>
        <v>0</v>
      </c>
    </row>
    <row r="22" spans="1:4" s="11" customFormat="1" ht="15.75" thickTop="1" x14ac:dyDescent="0.25"/>
    <row r="23" spans="1:4" s="11" customFormat="1" x14ac:dyDescent="0.25"/>
    <row r="24" spans="1:4" s="11" customFormat="1" x14ac:dyDescent="0.25"/>
  </sheetData>
  <mergeCells count="5">
    <mergeCell ref="A1:D1"/>
    <mergeCell ref="A2:D2"/>
    <mergeCell ref="A3:D3"/>
    <mergeCell ref="B5:D5"/>
    <mergeCell ref="A7:D7"/>
  </mergeCells>
  <pageMargins left="0.31496062992125984" right="0" top="0" bottom="0" header="0" footer="0"/>
  <pageSetup paperSize="9" orientation="portrait" r:id="rId1"/>
  <headerFooter alignWithMargins="0">
    <oddFooter>&amp;Cstr.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7"/>
  <sheetViews>
    <sheetView tabSelected="1" zoomScaleNormal="100" workbookViewId="0">
      <pane ySplit="7" topLeftCell="A37" activePane="bottomLeft" state="frozen"/>
      <selection pane="bottomLeft" activeCell="E56" sqref="E56"/>
    </sheetView>
  </sheetViews>
  <sheetFormatPr defaultRowHeight="15" x14ac:dyDescent="0.25"/>
  <cols>
    <col min="1" max="1" width="6.85546875" customWidth="1"/>
    <col min="2" max="2" width="9.7109375" customWidth="1"/>
    <col min="3" max="3" width="42.42578125" customWidth="1"/>
    <col min="4" max="4" width="13.42578125" customWidth="1"/>
    <col min="5" max="5" width="9.42578125" customWidth="1"/>
    <col min="6" max="6" width="5.7109375" customWidth="1"/>
    <col min="7" max="7" width="12.140625" customWidth="1"/>
  </cols>
  <sheetData>
    <row r="1" spans="1:7" ht="20.100000000000001" customHeight="1" x14ac:dyDescent="0.3">
      <c r="A1" s="71" t="s">
        <v>132</v>
      </c>
      <c r="B1" s="71"/>
      <c r="C1" s="71"/>
      <c r="D1" s="71"/>
      <c r="E1" s="71"/>
      <c r="F1" s="71"/>
      <c r="G1" s="71"/>
    </row>
    <row r="2" spans="1:7" ht="15.75" x14ac:dyDescent="0.25">
      <c r="A2" s="72" t="s">
        <v>1</v>
      </c>
      <c r="B2" s="72"/>
      <c r="C2" s="72"/>
      <c r="D2" s="72"/>
      <c r="E2" s="72"/>
      <c r="F2" s="72"/>
      <c r="G2" s="72"/>
    </row>
    <row r="3" spans="1:7" x14ac:dyDescent="0.25">
      <c r="A3" s="72" t="s">
        <v>2</v>
      </c>
      <c r="B3" s="72"/>
      <c r="C3" s="72"/>
      <c r="D3" s="72"/>
      <c r="E3" s="72"/>
      <c r="F3" s="72"/>
      <c r="G3" s="72"/>
    </row>
    <row r="4" spans="1:7" ht="2.85" customHeight="1" x14ac:dyDescent="0.25">
      <c r="A4" s="73"/>
      <c r="B4" s="73"/>
      <c r="C4" s="73"/>
      <c r="D4" s="73"/>
      <c r="E4" s="73"/>
      <c r="F4" s="73"/>
      <c r="G4" s="73"/>
    </row>
    <row r="5" spans="1:7" ht="1.35" customHeight="1" x14ac:dyDescent="0.25">
      <c r="A5" s="3"/>
      <c r="B5" s="3"/>
      <c r="C5" s="3"/>
      <c r="D5" s="3"/>
      <c r="E5" s="3"/>
      <c r="F5" s="3"/>
      <c r="G5" s="3"/>
    </row>
    <row r="6" spans="1:7" ht="11.25" customHeight="1" x14ac:dyDescent="0.25">
      <c r="A6" s="70" t="s">
        <v>3</v>
      </c>
      <c r="B6" s="70"/>
      <c r="C6" s="70"/>
      <c r="D6" s="70"/>
      <c r="E6" s="70"/>
      <c r="F6" s="70"/>
      <c r="G6" s="70"/>
    </row>
    <row r="7" spans="1:7" ht="0" hidden="1" customHeight="1" x14ac:dyDescent="0.25"/>
    <row r="8" spans="1:7" ht="2.85" customHeight="1" x14ac:dyDescent="0.25"/>
    <row r="9" spans="1:7" ht="17.100000000000001" customHeight="1" x14ac:dyDescent="0.25">
      <c r="A9" s="67" t="s">
        <v>32</v>
      </c>
      <c r="B9" s="69"/>
      <c r="C9" s="69"/>
      <c r="D9" s="69"/>
      <c r="E9" s="69"/>
      <c r="F9" s="69"/>
      <c r="G9" s="69"/>
    </row>
    <row r="10" spans="1:7" ht="2.85" customHeight="1" x14ac:dyDescent="0.25"/>
    <row r="11" spans="1:7" x14ac:dyDescent="0.25">
      <c r="A11" s="6" t="s">
        <v>33</v>
      </c>
      <c r="B11" s="7" t="s">
        <v>34</v>
      </c>
      <c r="C11" s="7" t="s">
        <v>21</v>
      </c>
      <c r="D11" s="6" t="s">
        <v>35</v>
      </c>
      <c r="E11" s="6" t="s">
        <v>36</v>
      </c>
      <c r="F11" s="7" t="s">
        <v>37</v>
      </c>
      <c r="G11" s="6" t="s">
        <v>38</v>
      </c>
    </row>
    <row r="12" spans="1:7" s="11" customFormat="1" ht="24" customHeight="1" x14ac:dyDescent="0.25">
      <c r="A12" s="8">
        <v>1</v>
      </c>
      <c r="B12" s="9" t="s">
        <v>39</v>
      </c>
      <c r="C12" s="12" t="s">
        <v>40</v>
      </c>
      <c r="D12" s="13"/>
      <c r="E12" s="8" t="s">
        <v>41</v>
      </c>
      <c r="F12" s="9" t="s">
        <v>42</v>
      </c>
      <c r="G12" s="10">
        <f>D12*E12</f>
        <v>0</v>
      </c>
    </row>
    <row r="13" spans="1:7" s="11" customFormat="1" ht="12.95" customHeight="1" x14ac:dyDescent="0.25">
      <c r="A13" s="14"/>
      <c r="B13" s="14"/>
      <c r="C13" s="68" t="s">
        <v>133</v>
      </c>
      <c r="D13" s="68"/>
      <c r="E13" s="68"/>
      <c r="F13" s="68"/>
      <c r="G13" s="15">
        <f>SUM(G12)</f>
        <v>0</v>
      </c>
    </row>
    <row r="14" spans="1:7" s="11" customFormat="1" ht="12.95" customHeight="1" x14ac:dyDescent="0.25"/>
    <row r="15" spans="1:7" s="11" customFormat="1" ht="12.95" customHeight="1" x14ac:dyDescent="0.25"/>
    <row r="16" spans="1:7" s="11" customFormat="1" ht="12.95" customHeight="1" x14ac:dyDescent="0.25"/>
    <row r="17" spans="1:7" ht="2.85" customHeight="1" x14ac:dyDescent="0.25"/>
    <row r="18" spans="1:7" ht="0" hidden="1" customHeight="1" x14ac:dyDescent="0.25"/>
    <row r="19" spans="1:7" ht="17.100000000000001" customHeight="1" x14ac:dyDescent="0.25">
      <c r="A19" s="67" t="s">
        <v>43</v>
      </c>
      <c r="B19" s="69"/>
      <c r="C19" s="69"/>
      <c r="D19" s="69"/>
      <c r="E19" s="69"/>
      <c r="F19" s="69"/>
      <c r="G19" s="69"/>
    </row>
    <row r="20" spans="1:7" ht="2.85" customHeight="1" x14ac:dyDescent="0.25"/>
    <row r="21" spans="1:7" x14ac:dyDescent="0.25">
      <c r="A21" s="6" t="s">
        <v>33</v>
      </c>
      <c r="B21" s="7" t="s">
        <v>34</v>
      </c>
      <c r="C21" s="7" t="s">
        <v>21</v>
      </c>
      <c r="D21" s="6" t="s">
        <v>35</v>
      </c>
      <c r="E21" s="6" t="s">
        <v>36</v>
      </c>
      <c r="F21" s="7" t="s">
        <v>37</v>
      </c>
      <c r="G21" s="6" t="s">
        <v>38</v>
      </c>
    </row>
    <row r="22" spans="1:7" s="11" customFormat="1" ht="24" customHeight="1" x14ac:dyDescent="0.25">
      <c r="A22" s="8">
        <v>1</v>
      </c>
      <c r="B22" s="9" t="s">
        <v>44</v>
      </c>
      <c r="C22" s="12" t="s">
        <v>45</v>
      </c>
      <c r="D22" s="13"/>
      <c r="E22" s="8" t="s">
        <v>46</v>
      </c>
      <c r="F22" s="9" t="s">
        <v>42</v>
      </c>
      <c r="G22" s="10">
        <f t="shared" ref="G22:G23" si="0">D22*E22</f>
        <v>0</v>
      </c>
    </row>
    <row r="23" spans="1:7" s="11" customFormat="1" ht="24" customHeight="1" x14ac:dyDescent="0.25">
      <c r="A23" s="8">
        <v>2</v>
      </c>
      <c r="B23" s="9" t="s">
        <v>47</v>
      </c>
      <c r="C23" s="17" t="s">
        <v>48</v>
      </c>
      <c r="D23" s="18"/>
      <c r="E23" s="8" t="s">
        <v>41</v>
      </c>
      <c r="F23" s="9" t="s">
        <v>42</v>
      </c>
      <c r="G23" s="10">
        <f t="shared" si="0"/>
        <v>0</v>
      </c>
    </row>
    <row r="24" spans="1:7" s="11" customFormat="1" ht="12.95" customHeight="1" x14ac:dyDescent="0.25">
      <c r="A24" s="14"/>
      <c r="B24" s="14"/>
      <c r="C24" s="68" t="s">
        <v>134</v>
      </c>
      <c r="D24" s="68"/>
      <c r="E24" s="68"/>
      <c r="F24" s="68"/>
      <c r="G24" s="15">
        <f>SUM(G22:G23)</f>
        <v>0</v>
      </c>
    </row>
    <row r="25" spans="1:7" s="11" customFormat="1" ht="12.95" customHeight="1" x14ac:dyDescent="0.25">
      <c r="A25" s="8"/>
      <c r="B25" s="9"/>
      <c r="C25" s="9"/>
      <c r="D25" s="10"/>
      <c r="E25" s="8"/>
      <c r="F25" s="9"/>
      <c r="G25" s="10"/>
    </row>
    <row r="26" spans="1:7" s="11" customFormat="1" ht="12.95" customHeight="1" x14ac:dyDescent="0.25">
      <c r="A26" s="8">
        <v>3</v>
      </c>
      <c r="B26" s="9" t="s">
        <v>49</v>
      </c>
      <c r="C26" s="9" t="s">
        <v>50</v>
      </c>
      <c r="D26" s="10"/>
      <c r="E26" s="8" t="s">
        <v>51</v>
      </c>
      <c r="F26" s="9" t="s">
        <v>52</v>
      </c>
      <c r="G26" s="10">
        <f t="shared" ref="G26:G41" si="1">D26*E26</f>
        <v>0</v>
      </c>
    </row>
    <row r="27" spans="1:7" s="11" customFormat="1" ht="24" customHeight="1" x14ac:dyDescent="0.25">
      <c r="A27" s="8">
        <v>4</v>
      </c>
      <c r="B27" s="9" t="s">
        <v>53</v>
      </c>
      <c r="C27" s="9" t="s">
        <v>54</v>
      </c>
      <c r="D27" s="10"/>
      <c r="E27" s="8" t="s">
        <v>55</v>
      </c>
      <c r="F27" s="9" t="s">
        <v>42</v>
      </c>
      <c r="G27" s="10">
        <f t="shared" si="1"/>
        <v>0</v>
      </c>
    </row>
    <row r="28" spans="1:7" s="11" customFormat="1" ht="24" customHeight="1" x14ac:dyDescent="0.25">
      <c r="A28" s="8">
        <v>5</v>
      </c>
      <c r="B28" s="9" t="s">
        <v>56</v>
      </c>
      <c r="C28" s="9" t="s">
        <v>57</v>
      </c>
      <c r="D28" s="10"/>
      <c r="E28" s="8" t="s">
        <v>58</v>
      </c>
      <c r="F28" s="9" t="s">
        <v>52</v>
      </c>
      <c r="G28" s="10">
        <f t="shared" si="1"/>
        <v>0</v>
      </c>
    </row>
    <row r="29" spans="1:7" s="11" customFormat="1" ht="24" customHeight="1" x14ac:dyDescent="0.25">
      <c r="A29" s="8">
        <v>6</v>
      </c>
      <c r="B29" s="9" t="s">
        <v>59</v>
      </c>
      <c r="C29" s="9" t="s">
        <v>60</v>
      </c>
      <c r="D29" s="10"/>
      <c r="E29" s="8" t="s">
        <v>61</v>
      </c>
      <c r="F29" s="9" t="s">
        <v>52</v>
      </c>
      <c r="G29" s="10">
        <f t="shared" si="1"/>
        <v>0</v>
      </c>
    </row>
    <row r="30" spans="1:7" s="11" customFormat="1" ht="24" customHeight="1" x14ac:dyDescent="0.25">
      <c r="A30" s="8">
        <v>7</v>
      </c>
      <c r="B30" s="9" t="s">
        <v>62</v>
      </c>
      <c r="C30" s="9" t="s">
        <v>63</v>
      </c>
      <c r="D30" s="10"/>
      <c r="E30" s="8" t="s">
        <v>55</v>
      </c>
      <c r="F30" s="9" t="s">
        <v>52</v>
      </c>
      <c r="G30" s="10">
        <f t="shared" si="1"/>
        <v>0</v>
      </c>
    </row>
    <row r="31" spans="1:7" s="11" customFormat="1" ht="24" customHeight="1" x14ac:dyDescent="0.25">
      <c r="A31" s="8">
        <v>8</v>
      </c>
      <c r="B31" s="9" t="s">
        <v>64</v>
      </c>
      <c r="C31" s="9" t="s">
        <v>65</v>
      </c>
      <c r="D31" s="10"/>
      <c r="E31" s="8" t="s">
        <v>66</v>
      </c>
      <c r="F31" s="9" t="s">
        <v>42</v>
      </c>
      <c r="G31" s="10">
        <f t="shared" si="1"/>
        <v>0</v>
      </c>
    </row>
    <row r="32" spans="1:7" s="11" customFormat="1" ht="24" customHeight="1" x14ac:dyDescent="0.25">
      <c r="A32" s="8">
        <v>9</v>
      </c>
      <c r="B32" s="9" t="s">
        <v>67</v>
      </c>
      <c r="C32" s="9" t="s">
        <v>68</v>
      </c>
      <c r="D32" s="10"/>
      <c r="E32" s="8" t="s">
        <v>69</v>
      </c>
      <c r="F32" s="9" t="s">
        <v>42</v>
      </c>
      <c r="G32" s="10">
        <f t="shared" si="1"/>
        <v>0</v>
      </c>
    </row>
    <row r="33" spans="1:7" s="11" customFormat="1" ht="24" customHeight="1" x14ac:dyDescent="0.25">
      <c r="A33" s="8">
        <v>10</v>
      </c>
      <c r="B33" s="9" t="s">
        <v>70</v>
      </c>
      <c r="C33" s="9" t="s">
        <v>71</v>
      </c>
      <c r="D33" s="10"/>
      <c r="E33" s="8" t="s">
        <v>46</v>
      </c>
      <c r="F33" s="9" t="s">
        <v>42</v>
      </c>
      <c r="G33" s="10">
        <f t="shared" si="1"/>
        <v>0</v>
      </c>
    </row>
    <row r="34" spans="1:7" s="11" customFormat="1" ht="24" customHeight="1" x14ac:dyDescent="0.25">
      <c r="A34" s="8">
        <v>11</v>
      </c>
      <c r="B34" s="9" t="s">
        <v>72</v>
      </c>
      <c r="C34" s="9" t="s">
        <v>73</v>
      </c>
      <c r="D34" s="10"/>
      <c r="E34" s="8" t="s">
        <v>46</v>
      </c>
      <c r="F34" s="9" t="s">
        <v>42</v>
      </c>
      <c r="G34" s="10">
        <f t="shared" si="1"/>
        <v>0</v>
      </c>
    </row>
    <row r="35" spans="1:7" s="11" customFormat="1" ht="24" customHeight="1" x14ac:dyDescent="0.25">
      <c r="A35" s="8">
        <v>12</v>
      </c>
      <c r="B35" s="9" t="s">
        <v>74</v>
      </c>
      <c r="C35" s="9" t="s">
        <v>75</v>
      </c>
      <c r="D35" s="10"/>
      <c r="E35" s="8" t="s">
        <v>76</v>
      </c>
      <c r="F35" s="9" t="s">
        <v>42</v>
      </c>
      <c r="G35" s="10">
        <f t="shared" si="1"/>
        <v>0</v>
      </c>
    </row>
    <row r="36" spans="1:7" s="11" customFormat="1" ht="24" customHeight="1" x14ac:dyDescent="0.25">
      <c r="A36" s="8">
        <v>13</v>
      </c>
      <c r="B36" s="9" t="s">
        <v>77</v>
      </c>
      <c r="C36" s="9" t="s">
        <v>78</v>
      </c>
      <c r="D36" s="10"/>
      <c r="E36" s="8" t="s">
        <v>76</v>
      </c>
      <c r="F36" s="9" t="s">
        <v>42</v>
      </c>
      <c r="G36" s="10">
        <f t="shared" si="1"/>
        <v>0</v>
      </c>
    </row>
    <row r="37" spans="1:7" s="11" customFormat="1" ht="24" customHeight="1" x14ac:dyDescent="0.25">
      <c r="A37" s="8">
        <v>14</v>
      </c>
      <c r="B37" s="9" t="s">
        <v>79</v>
      </c>
      <c r="C37" s="9" t="s">
        <v>80</v>
      </c>
      <c r="D37" s="10"/>
      <c r="E37" s="8" t="s">
        <v>69</v>
      </c>
      <c r="F37" s="9" t="s">
        <v>42</v>
      </c>
      <c r="G37" s="10">
        <f t="shared" si="1"/>
        <v>0</v>
      </c>
    </row>
    <row r="38" spans="1:7" s="11" customFormat="1" ht="24" customHeight="1" x14ac:dyDescent="0.25">
      <c r="A38" s="8">
        <v>15</v>
      </c>
      <c r="B38" s="9" t="s">
        <v>81</v>
      </c>
      <c r="C38" s="9" t="s">
        <v>82</v>
      </c>
      <c r="D38" s="10"/>
      <c r="E38" s="8" t="s">
        <v>46</v>
      </c>
      <c r="F38" s="9" t="s">
        <v>42</v>
      </c>
      <c r="G38" s="10">
        <f t="shared" si="1"/>
        <v>0</v>
      </c>
    </row>
    <row r="39" spans="1:7" s="11" customFormat="1" ht="24" customHeight="1" x14ac:dyDescent="0.25">
      <c r="A39" s="8">
        <v>16</v>
      </c>
      <c r="B39" s="9" t="s">
        <v>83</v>
      </c>
      <c r="C39" s="9" t="s">
        <v>84</v>
      </c>
      <c r="D39" s="10"/>
      <c r="E39" s="8" t="s">
        <v>76</v>
      </c>
      <c r="F39" s="9" t="s">
        <v>42</v>
      </c>
      <c r="G39" s="10">
        <f t="shared" si="1"/>
        <v>0</v>
      </c>
    </row>
    <row r="40" spans="1:7" s="11" customFormat="1" ht="24" customHeight="1" x14ac:dyDescent="0.25">
      <c r="A40" s="8">
        <v>17</v>
      </c>
      <c r="B40" s="9" t="s">
        <v>85</v>
      </c>
      <c r="C40" s="9" t="s">
        <v>86</v>
      </c>
      <c r="D40" s="10"/>
      <c r="E40" s="8" t="s">
        <v>87</v>
      </c>
      <c r="F40" s="9" t="s">
        <v>42</v>
      </c>
      <c r="G40" s="10">
        <f t="shared" si="1"/>
        <v>0</v>
      </c>
    </row>
    <row r="41" spans="1:7" s="11" customFormat="1" ht="24" customHeight="1" x14ac:dyDescent="0.25">
      <c r="A41" s="8">
        <v>18</v>
      </c>
      <c r="B41" s="9" t="s">
        <v>88</v>
      </c>
      <c r="C41" s="17" t="s">
        <v>89</v>
      </c>
      <c r="D41" s="18"/>
      <c r="E41" s="8" t="s">
        <v>46</v>
      </c>
      <c r="F41" s="9" t="s">
        <v>42</v>
      </c>
      <c r="G41" s="10">
        <f t="shared" si="1"/>
        <v>0</v>
      </c>
    </row>
    <row r="42" spans="1:7" s="11" customFormat="1" ht="12.95" customHeight="1" x14ac:dyDescent="0.25">
      <c r="A42" s="14"/>
      <c r="B42" s="14"/>
      <c r="C42" s="68" t="s">
        <v>135</v>
      </c>
      <c r="D42" s="68"/>
      <c r="E42" s="68"/>
      <c r="F42" s="68"/>
      <c r="G42" s="15">
        <f>SUM(G26:G41)</f>
        <v>0</v>
      </c>
    </row>
    <row r="43" spans="1:7" s="11" customFormat="1" ht="12.95" customHeight="1" x14ac:dyDescent="0.25"/>
    <row r="44" spans="1:7" s="11" customFormat="1" ht="12.95" customHeight="1" x14ac:dyDescent="0.25"/>
    <row r="45" spans="1:7" s="11" customFormat="1" ht="12.95" customHeight="1" x14ac:dyDescent="0.25"/>
    <row r="46" spans="1:7" ht="0" hidden="1" customHeight="1" x14ac:dyDescent="0.25"/>
    <row r="47" spans="1:7" ht="17.100000000000001" customHeight="1" x14ac:dyDescent="0.25">
      <c r="A47" s="67" t="s">
        <v>90</v>
      </c>
      <c r="B47" s="69"/>
      <c r="C47" s="69"/>
      <c r="D47" s="69"/>
      <c r="E47" s="69"/>
      <c r="F47" s="69"/>
      <c r="G47" s="69"/>
    </row>
    <row r="48" spans="1:7" ht="2.85" customHeight="1" x14ac:dyDescent="0.25"/>
    <row r="49" spans="1:7" x14ac:dyDescent="0.25">
      <c r="A49" s="6" t="s">
        <v>33</v>
      </c>
      <c r="B49" s="7" t="s">
        <v>34</v>
      </c>
      <c r="C49" s="7" t="s">
        <v>21</v>
      </c>
      <c r="D49" s="6" t="s">
        <v>35</v>
      </c>
      <c r="E49" s="6" t="s">
        <v>36</v>
      </c>
      <c r="F49" s="7" t="s">
        <v>37</v>
      </c>
      <c r="G49" s="6" t="s">
        <v>38</v>
      </c>
    </row>
    <row r="50" spans="1:7" s="11" customFormat="1" ht="24" customHeight="1" x14ac:dyDescent="0.25">
      <c r="A50" s="8">
        <v>1</v>
      </c>
      <c r="B50" s="9" t="s">
        <v>91</v>
      </c>
      <c r="C50" s="12" t="s">
        <v>92</v>
      </c>
      <c r="D50" s="13"/>
      <c r="E50" s="8" t="s">
        <v>46</v>
      </c>
      <c r="F50" s="9" t="s">
        <v>42</v>
      </c>
      <c r="G50" s="10">
        <f t="shared" ref="G50:G59" si="2">D50*E50</f>
        <v>0</v>
      </c>
    </row>
    <row r="51" spans="1:7" s="11" customFormat="1" ht="12.95" customHeight="1" x14ac:dyDescent="0.25">
      <c r="A51" s="8">
        <v>2</v>
      </c>
      <c r="B51" s="9" t="s">
        <v>93</v>
      </c>
      <c r="C51" s="74" t="s">
        <v>165</v>
      </c>
      <c r="D51" s="75"/>
      <c r="E51" s="8" t="s">
        <v>46</v>
      </c>
      <c r="F51" s="9" t="s">
        <v>42</v>
      </c>
      <c r="G51" s="10">
        <f t="shared" ref="G51" si="3">D51*E51</f>
        <v>0</v>
      </c>
    </row>
    <row r="52" spans="1:7" s="11" customFormat="1" ht="12.95" customHeight="1" x14ac:dyDescent="0.25">
      <c r="A52" s="8">
        <v>3</v>
      </c>
      <c r="B52" s="9" t="s">
        <v>94</v>
      </c>
      <c r="C52" s="9" t="s">
        <v>141</v>
      </c>
      <c r="D52" s="10"/>
      <c r="E52" s="8" t="s">
        <v>55</v>
      </c>
      <c r="F52" s="9" t="s">
        <v>42</v>
      </c>
      <c r="G52" s="10">
        <f t="shared" si="2"/>
        <v>0</v>
      </c>
    </row>
    <row r="53" spans="1:7" s="11" customFormat="1" ht="12.95" customHeight="1" x14ac:dyDescent="0.25">
      <c r="A53" s="8">
        <v>4</v>
      </c>
      <c r="B53" s="9" t="s">
        <v>95</v>
      </c>
      <c r="C53" s="9" t="s">
        <v>142</v>
      </c>
      <c r="D53" s="10"/>
      <c r="E53" s="8" t="s">
        <v>46</v>
      </c>
      <c r="F53" s="9" t="s">
        <v>42</v>
      </c>
      <c r="G53" s="10">
        <f t="shared" si="2"/>
        <v>0</v>
      </c>
    </row>
    <row r="54" spans="1:7" s="11" customFormat="1" ht="12.95" customHeight="1" x14ac:dyDescent="0.25">
      <c r="A54" s="8">
        <v>5</v>
      </c>
      <c r="B54" s="9" t="s">
        <v>96</v>
      </c>
      <c r="C54" s="9" t="s">
        <v>143</v>
      </c>
      <c r="D54" s="10"/>
      <c r="E54" s="8" t="s">
        <v>46</v>
      </c>
      <c r="F54" s="9" t="s">
        <v>42</v>
      </c>
      <c r="G54" s="10">
        <f t="shared" si="2"/>
        <v>0</v>
      </c>
    </row>
    <row r="55" spans="1:7" s="11" customFormat="1" ht="12.95" customHeight="1" x14ac:dyDescent="0.25">
      <c r="A55" s="8">
        <v>6</v>
      </c>
      <c r="B55" s="9" t="s">
        <v>97</v>
      </c>
      <c r="C55" s="9" t="s">
        <v>144</v>
      </c>
      <c r="D55" s="10"/>
      <c r="E55" s="8" t="s">
        <v>46</v>
      </c>
      <c r="F55" s="9" t="s">
        <v>42</v>
      </c>
      <c r="G55" s="10">
        <f t="shared" si="2"/>
        <v>0</v>
      </c>
    </row>
    <row r="56" spans="1:7" s="11" customFormat="1" ht="12.95" customHeight="1" x14ac:dyDescent="0.25">
      <c r="A56" s="8">
        <v>7</v>
      </c>
      <c r="B56" s="9" t="s">
        <v>98</v>
      </c>
      <c r="C56" s="9" t="s">
        <v>145</v>
      </c>
      <c r="D56" s="10"/>
      <c r="E56" s="8" t="s">
        <v>46</v>
      </c>
      <c r="F56" s="9" t="s">
        <v>42</v>
      </c>
      <c r="G56" s="10">
        <f t="shared" si="2"/>
        <v>0</v>
      </c>
    </row>
    <row r="57" spans="1:7" s="11" customFormat="1" ht="12.95" customHeight="1" x14ac:dyDescent="0.25">
      <c r="A57" s="8">
        <v>8</v>
      </c>
      <c r="B57" s="9" t="s">
        <v>99</v>
      </c>
      <c r="C57" s="9" t="s">
        <v>146</v>
      </c>
      <c r="D57" s="10"/>
      <c r="E57" s="8" t="s">
        <v>46</v>
      </c>
      <c r="F57" s="9" t="s">
        <v>42</v>
      </c>
      <c r="G57" s="10">
        <f t="shared" si="2"/>
        <v>0</v>
      </c>
    </row>
    <row r="58" spans="1:7" s="11" customFormat="1" ht="12.95" customHeight="1" x14ac:dyDescent="0.25">
      <c r="A58" s="8">
        <v>9</v>
      </c>
      <c r="B58" s="9" t="s">
        <v>100</v>
      </c>
      <c r="C58" s="9" t="s">
        <v>147</v>
      </c>
      <c r="D58" s="10"/>
      <c r="E58" s="8" t="s">
        <v>46</v>
      </c>
      <c r="F58" s="9" t="s">
        <v>42</v>
      </c>
      <c r="G58" s="10">
        <f t="shared" si="2"/>
        <v>0</v>
      </c>
    </row>
    <row r="59" spans="1:7" s="11" customFormat="1" ht="12.95" customHeight="1" x14ac:dyDescent="0.25">
      <c r="A59" s="8">
        <v>10</v>
      </c>
      <c r="B59" s="76" t="s">
        <v>164</v>
      </c>
      <c r="C59" s="17" t="s">
        <v>148</v>
      </c>
      <c r="D59" s="18"/>
      <c r="E59" s="8" t="s">
        <v>46</v>
      </c>
      <c r="F59" s="9" t="s">
        <v>42</v>
      </c>
      <c r="G59" s="10">
        <f t="shared" si="2"/>
        <v>0</v>
      </c>
    </row>
    <row r="60" spans="1:7" s="11" customFormat="1" ht="12.95" customHeight="1" x14ac:dyDescent="0.25">
      <c r="A60" s="14"/>
      <c r="B60" s="14"/>
      <c r="C60" s="68" t="s">
        <v>136</v>
      </c>
      <c r="D60" s="68"/>
      <c r="E60" s="68"/>
      <c r="F60" s="68"/>
      <c r="G60" s="15">
        <f>SUM(G50:G59)</f>
        <v>0</v>
      </c>
    </row>
    <row r="61" spans="1:7" s="11" customFormat="1" ht="12.95" customHeight="1" x14ac:dyDescent="0.25"/>
    <row r="62" spans="1:7" s="11" customFormat="1" ht="12.95" customHeight="1" x14ac:dyDescent="0.25"/>
    <row r="63" spans="1:7" s="11" customFormat="1" ht="12.95" customHeight="1" x14ac:dyDescent="0.25"/>
    <row r="64" spans="1:7" ht="2.85" customHeight="1" x14ac:dyDescent="0.25"/>
    <row r="65" spans="1:7" ht="17.100000000000001" customHeight="1" x14ac:dyDescent="0.25">
      <c r="A65" s="67" t="s">
        <v>101</v>
      </c>
      <c r="B65" s="69"/>
      <c r="C65" s="69"/>
      <c r="D65" s="69"/>
      <c r="E65" s="69"/>
      <c r="F65" s="69"/>
      <c r="G65" s="69"/>
    </row>
    <row r="66" spans="1:7" ht="2.85" customHeight="1" x14ac:dyDescent="0.25"/>
    <row r="67" spans="1:7" x14ac:dyDescent="0.25">
      <c r="A67" s="6" t="s">
        <v>33</v>
      </c>
      <c r="B67" s="7" t="s">
        <v>34</v>
      </c>
      <c r="C67" s="7" t="s">
        <v>21</v>
      </c>
      <c r="D67" s="6" t="s">
        <v>35</v>
      </c>
      <c r="E67" s="6" t="s">
        <v>36</v>
      </c>
      <c r="F67" s="7" t="s">
        <v>37</v>
      </c>
      <c r="G67" s="6" t="s">
        <v>38</v>
      </c>
    </row>
    <row r="68" spans="1:7" s="11" customFormat="1" ht="12.95" customHeight="1" x14ac:dyDescent="0.25">
      <c r="A68" s="8">
        <v>1</v>
      </c>
      <c r="B68" s="9" t="s">
        <v>102</v>
      </c>
      <c r="C68" s="9" t="s">
        <v>103</v>
      </c>
      <c r="D68" s="10"/>
      <c r="E68" s="10">
        <v>20</v>
      </c>
      <c r="F68" s="9" t="s">
        <v>52</v>
      </c>
      <c r="G68" s="10">
        <f t="shared" ref="G68:G82" si="4">D68*E68</f>
        <v>0</v>
      </c>
    </row>
    <row r="69" spans="1:7" s="11" customFormat="1" ht="12.95" customHeight="1" x14ac:dyDescent="0.25">
      <c r="A69" s="8">
        <v>2</v>
      </c>
      <c r="B69" s="9" t="s">
        <v>104</v>
      </c>
      <c r="C69" s="9" t="s">
        <v>105</v>
      </c>
      <c r="D69" s="10"/>
      <c r="E69" s="10">
        <v>60</v>
      </c>
      <c r="F69" s="9" t="s">
        <v>52</v>
      </c>
      <c r="G69" s="10">
        <f t="shared" si="4"/>
        <v>0</v>
      </c>
    </row>
    <row r="70" spans="1:7" s="11" customFormat="1" ht="12.95" customHeight="1" x14ac:dyDescent="0.25">
      <c r="A70" s="8">
        <v>3</v>
      </c>
      <c r="B70" s="9" t="s">
        <v>106</v>
      </c>
      <c r="C70" s="9" t="s">
        <v>107</v>
      </c>
      <c r="D70" s="10"/>
      <c r="E70" s="10">
        <v>10</v>
      </c>
      <c r="F70" s="9" t="s">
        <v>42</v>
      </c>
      <c r="G70" s="10">
        <f t="shared" si="4"/>
        <v>0</v>
      </c>
    </row>
    <row r="71" spans="1:7" s="11" customFormat="1" ht="12.95" customHeight="1" x14ac:dyDescent="0.25">
      <c r="A71" s="8">
        <v>4</v>
      </c>
      <c r="B71" s="9" t="s">
        <v>108</v>
      </c>
      <c r="C71" s="9" t="s">
        <v>109</v>
      </c>
      <c r="D71" s="10"/>
      <c r="E71" s="10">
        <v>2</v>
      </c>
      <c r="F71" s="9" t="s">
        <v>42</v>
      </c>
      <c r="G71" s="10">
        <f t="shared" si="4"/>
        <v>0</v>
      </c>
    </row>
    <row r="72" spans="1:7" s="11" customFormat="1" ht="12.95" customHeight="1" x14ac:dyDescent="0.25">
      <c r="A72" s="8">
        <v>5</v>
      </c>
      <c r="B72" s="9" t="s">
        <v>110</v>
      </c>
      <c r="C72" s="9" t="s">
        <v>111</v>
      </c>
      <c r="D72" s="10"/>
      <c r="E72" s="10">
        <v>2</v>
      </c>
      <c r="F72" s="9" t="s">
        <v>42</v>
      </c>
      <c r="G72" s="10">
        <f t="shared" si="4"/>
        <v>0</v>
      </c>
    </row>
    <row r="73" spans="1:7" s="11" customFormat="1" ht="12.95" customHeight="1" x14ac:dyDescent="0.25">
      <c r="A73" s="8">
        <v>6</v>
      </c>
      <c r="B73" s="9" t="s">
        <v>112</v>
      </c>
      <c r="C73" s="9" t="s">
        <v>113</v>
      </c>
      <c r="D73" s="10"/>
      <c r="E73" s="10">
        <v>4</v>
      </c>
      <c r="F73" s="9" t="s">
        <v>42</v>
      </c>
      <c r="G73" s="10">
        <f t="shared" si="4"/>
        <v>0</v>
      </c>
    </row>
    <row r="74" spans="1:7" s="11" customFormat="1" ht="12.95" customHeight="1" x14ac:dyDescent="0.25">
      <c r="A74" s="8">
        <v>7</v>
      </c>
      <c r="B74" s="9" t="s">
        <v>114</v>
      </c>
      <c r="C74" s="9" t="s">
        <v>115</v>
      </c>
      <c r="D74" s="10"/>
      <c r="E74" s="10">
        <v>1</v>
      </c>
      <c r="F74" s="9" t="s">
        <v>42</v>
      </c>
      <c r="G74" s="10">
        <f t="shared" si="4"/>
        <v>0</v>
      </c>
    </row>
    <row r="75" spans="1:7" s="11" customFormat="1" ht="12.95" customHeight="1" x14ac:dyDescent="0.25">
      <c r="A75" s="8">
        <v>8</v>
      </c>
      <c r="B75" s="9" t="s">
        <v>116</v>
      </c>
      <c r="C75" s="9" t="s">
        <v>117</v>
      </c>
      <c r="D75" s="10"/>
      <c r="E75" s="10">
        <v>20</v>
      </c>
      <c r="F75" s="9" t="s">
        <v>52</v>
      </c>
      <c r="G75" s="10">
        <f t="shared" si="4"/>
        <v>0</v>
      </c>
    </row>
    <row r="76" spans="1:7" s="11" customFormat="1" ht="12.95" customHeight="1" x14ac:dyDescent="0.25">
      <c r="A76" s="8">
        <v>9</v>
      </c>
      <c r="B76" s="9" t="s">
        <v>118</v>
      </c>
      <c r="C76" s="9" t="s">
        <v>119</v>
      </c>
      <c r="D76" s="10"/>
      <c r="E76" s="10">
        <v>40</v>
      </c>
      <c r="F76" s="9" t="s">
        <v>52</v>
      </c>
      <c r="G76" s="10">
        <f t="shared" si="4"/>
        <v>0</v>
      </c>
    </row>
    <row r="77" spans="1:7" s="11" customFormat="1" ht="12.95" customHeight="1" x14ac:dyDescent="0.25">
      <c r="A77" s="8">
        <v>10</v>
      </c>
      <c r="B77" s="9" t="s">
        <v>120</v>
      </c>
      <c r="C77" s="9" t="s">
        <v>121</v>
      </c>
      <c r="D77" s="10"/>
      <c r="E77" s="10">
        <v>70</v>
      </c>
      <c r="F77" s="9" t="s">
        <v>52</v>
      </c>
      <c r="G77" s="10">
        <f t="shared" si="4"/>
        <v>0</v>
      </c>
    </row>
    <row r="78" spans="1:7" s="11" customFormat="1" ht="12.95" customHeight="1" x14ac:dyDescent="0.25">
      <c r="A78" s="8">
        <v>11</v>
      </c>
      <c r="B78" s="9" t="s">
        <v>122</v>
      </c>
      <c r="C78" s="9" t="s">
        <v>123</v>
      </c>
      <c r="D78" s="10"/>
      <c r="E78" s="10">
        <v>130</v>
      </c>
      <c r="F78" s="9" t="s">
        <v>52</v>
      </c>
      <c r="G78" s="10">
        <f t="shared" si="4"/>
        <v>0</v>
      </c>
    </row>
    <row r="79" spans="1:7" s="11" customFormat="1" ht="12.95" customHeight="1" x14ac:dyDescent="0.25">
      <c r="A79" s="8">
        <v>12</v>
      </c>
      <c r="B79" s="9" t="s">
        <v>124</v>
      </c>
      <c r="C79" s="9" t="s">
        <v>125</v>
      </c>
      <c r="D79" s="10"/>
      <c r="E79" s="10">
        <v>10</v>
      </c>
      <c r="F79" s="9" t="s">
        <v>52</v>
      </c>
      <c r="G79" s="10">
        <f t="shared" si="4"/>
        <v>0</v>
      </c>
    </row>
    <row r="80" spans="1:7" s="11" customFormat="1" ht="48" customHeight="1" x14ac:dyDescent="0.25">
      <c r="A80" s="8">
        <v>13</v>
      </c>
      <c r="B80" s="9" t="s">
        <v>126</v>
      </c>
      <c r="C80" s="9" t="s">
        <v>127</v>
      </c>
      <c r="D80" s="10"/>
      <c r="E80" s="10">
        <v>1</v>
      </c>
      <c r="F80" s="9" t="s">
        <v>42</v>
      </c>
      <c r="G80" s="10">
        <f t="shared" si="4"/>
        <v>0</v>
      </c>
    </row>
    <row r="81" spans="1:7" s="11" customFormat="1" ht="12.95" customHeight="1" x14ac:dyDescent="0.25">
      <c r="A81" s="8">
        <v>14</v>
      </c>
      <c r="B81" s="9" t="s">
        <v>128</v>
      </c>
      <c r="C81" s="9" t="s">
        <v>129</v>
      </c>
      <c r="D81" s="10"/>
      <c r="E81" s="10">
        <v>8</v>
      </c>
      <c r="F81" s="9" t="s">
        <v>42</v>
      </c>
      <c r="G81" s="10">
        <f t="shared" si="4"/>
        <v>0</v>
      </c>
    </row>
    <row r="82" spans="1:7" s="11" customFormat="1" ht="24" customHeight="1" x14ac:dyDescent="0.25">
      <c r="A82" s="8">
        <v>15</v>
      </c>
      <c r="B82" s="9" t="s">
        <v>130</v>
      </c>
      <c r="C82" s="9" t="s">
        <v>131</v>
      </c>
      <c r="D82" s="10"/>
      <c r="E82" s="10">
        <v>2</v>
      </c>
      <c r="F82" s="9" t="s">
        <v>42</v>
      </c>
      <c r="G82" s="10">
        <f t="shared" si="4"/>
        <v>0</v>
      </c>
    </row>
    <row r="83" spans="1:7" s="11" customFormat="1" ht="12.95" customHeight="1" x14ac:dyDescent="0.25">
      <c r="A83" s="14"/>
      <c r="B83" s="14"/>
      <c r="C83" s="68" t="s">
        <v>137</v>
      </c>
      <c r="D83" s="68"/>
      <c r="E83" s="68"/>
      <c r="F83" s="68"/>
      <c r="G83" s="15">
        <f>SUM(G68:G82)</f>
        <v>0</v>
      </c>
    </row>
    <row r="84" spans="1:7" s="11" customFormat="1" ht="12.95" customHeight="1" x14ac:dyDescent="0.25"/>
    <row r="85" spans="1:7" ht="0" hidden="1" customHeight="1" x14ac:dyDescent="0.25"/>
    <row r="86" spans="1:7" s="11" customFormat="1" ht="12.95" customHeight="1" x14ac:dyDescent="0.25">
      <c r="A86" s="8"/>
      <c r="B86" s="9"/>
      <c r="C86" s="9" t="s">
        <v>138</v>
      </c>
      <c r="D86" s="10">
        <f>G68+G69+G75+G76+G77+G78+G79</f>
        <v>0</v>
      </c>
      <c r="E86" s="10">
        <v>5</v>
      </c>
      <c r="F86" s="9" t="s">
        <v>139</v>
      </c>
      <c r="G86" s="10">
        <f>D86*E86/100</f>
        <v>0</v>
      </c>
    </row>
    <row r="87" spans="1:7" s="11" customFormat="1" ht="12.95" customHeight="1" x14ac:dyDescent="0.25">
      <c r="A87" s="14"/>
      <c r="B87" s="14"/>
      <c r="C87" s="68" t="s">
        <v>140</v>
      </c>
      <c r="D87" s="68"/>
      <c r="E87" s="68"/>
      <c r="F87" s="68"/>
      <c r="G87" s="15">
        <f>SUM(G83:G86)</f>
        <v>0</v>
      </c>
    </row>
  </sheetData>
  <mergeCells count="14">
    <mergeCell ref="A6:G6"/>
    <mergeCell ref="A9:G9"/>
    <mergeCell ref="A1:G1"/>
    <mergeCell ref="A2:G2"/>
    <mergeCell ref="A3:G4"/>
    <mergeCell ref="C13:F13"/>
    <mergeCell ref="C24:F24"/>
    <mergeCell ref="C42:F42"/>
    <mergeCell ref="C83:F83"/>
    <mergeCell ref="C87:F87"/>
    <mergeCell ref="A65:G65"/>
    <mergeCell ref="C60:F60"/>
    <mergeCell ref="A47:G47"/>
    <mergeCell ref="A19:G19"/>
  </mergeCells>
  <pageMargins left="0" right="0" top="0" bottom="0.39370078740157483" header="0" footer="0"/>
  <pageSetup paperSize="9" orientation="portrait" horizontalDpi="300" verticalDpi="300" r:id="rId1"/>
  <headerFooter alignWithMargins="0">
    <oddFooter>&amp;Cstr.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 rozpočtu</vt:lpstr>
      <vt:lpstr>Rekapitulace</vt:lpstr>
      <vt:lpstr>Položky všech ceníků</vt:lpstr>
      <vt:lpstr>'Položky všech ceníků'!Názvy_tisku</vt:lpstr>
      <vt:lpstr>'Titulní list rozpočtu'!Názvy_tisku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Jirásek</dc:creator>
  <cp:lastModifiedBy>Lukáš Jirásek</cp:lastModifiedBy>
  <cp:lastPrinted>2023-12-08T14:58:23Z</cp:lastPrinted>
  <dcterms:created xsi:type="dcterms:W3CDTF">2023-12-08T14:58:46Z</dcterms:created>
  <dcterms:modified xsi:type="dcterms:W3CDTF">2023-12-15T11:17:12Z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