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1 - Stavební úpravy" sheetId="2" r:id="rId2"/>
    <sheet name="2 - Vedlejší náklady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'1 - Stavební úpravy'!$C$132:$K$424</definedName>
    <definedName name="_xlnm.Print_Area" localSheetId="1">'1 - Stavební úpravy'!$C$4:$J$76,'1 - Stavební úpravy'!$C$82:$J$114,'1 - Stavební úpravy'!$C$120:$K$424</definedName>
    <definedName name="_xlnm.Print_Titles" localSheetId="1">'1 - Stavební úpravy'!$132:$132</definedName>
    <definedName name="_xlnm._FilterDatabase" localSheetId="2" hidden="1">'2 - Vedlejší náklady'!$C$125:$K$145</definedName>
    <definedName name="_xlnm.Print_Area" localSheetId="2">'2 - Vedlejší náklady'!$C$4:$J$76,'2 - Vedlejší náklady'!$C$82:$J$107,'2 - Vedlejší náklady'!$C$113:$K$145</definedName>
    <definedName name="_xlnm.Print_Titles" localSheetId="2">'2 - Vedlejší náklady'!$125:$125</definedName>
    <definedName name="_xlnm.Print_Area" localSheetId="3">'Seznam figur'!$C$4:$G$122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145"/>
  <c r="BH145"/>
  <c r="BG145"/>
  <c r="BF145"/>
  <c r="T145"/>
  <c r="T144"/>
  <c r="R145"/>
  <c r="R144"/>
  <c r="P145"/>
  <c r="P144"/>
  <c r="BI143"/>
  <c r="BH143"/>
  <c r="BG143"/>
  <c r="BF143"/>
  <c r="T143"/>
  <c r="T142"/>
  <c r="R143"/>
  <c r="R142"/>
  <c r="P143"/>
  <c r="P142"/>
  <c r="BI141"/>
  <c r="BH141"/>
  <c r="BG141"/>
  <c r="BF141"/>
  <c r="T141"/>
  <c r="T140"/>
  <c r="R141"/>
  <c r="R140"/>
  <c r="P141"/>
  <c r="P140"/>
  <c r="BI139"/>
  <c r="BH139"/>
  <c r="BG139"/>
  <c r="BF139"/>
  <c r="T139"/>
  <c r="T138"/>
  <c r="R139"/>
  <c r="R138"/>
  <c r="P139"/>
  <c r="P138"/>
  <c r="BI137"/>
  <c r="BH137"/>
  <c r="BG137"/>
  <c r="BF137"/>
  <c r="T137"/>
  <c r="T136"/>
  <c r="R137"/>
  <c r="R136"/>
  <c r="P137"/>
  <c r="P136"/>
  <c r="BI135"/>
  <c r="BH135"/>
  <c r="BG135"/>
  <c r="BF135"/>
  <c r="T135"/>
  <c r="T134"/>
  <c r="R135"/>
  <c r="R134"/>
  <c r="P135"/>
  <c r="P134"/>
  <c r="BI133"/>
  <c r="BH133"/>
  <c r="BG133"/>
  <c r="BF133"/>
  <c r="T133"/>
  <c r="T132"/>
  <c r="R133"/>
  <c r="R132"/>
  <c r="P133"/>
  <c r="P132"/>
  <c r="BI131"/>
  <c r="BH131"/>
  <c r="BG131"/>
  <c r="BF131"/>
  <c r="T131"/>
  <c r="T130"/>
  <c r="R131"/>
  <c r="R130"/>
  <c r="P131"/>
  <c r="P130"/>
  <c r="BI129"/>
  <c r="BH129"/>
  <c r="BG129"/>
  <c r="BF129"/>
  <c r="T129"/>
  <c r="T128"/>
  <c r="T127"/>
  <c r="T126"/>
  <c r="R129"/>
  <c r="R128"/>
  <c r="R127"/>
  <c r="R126"/>
  <c r="P129"/>
  <c r="P128"/>
  <c r="P127"/>
  <c r="P126"/>
  <c i="1" r="AU96"/>
  <c i="3" r="J123"/>
  <c r="J122"/>
  <c r="F122"/>
  <c r="F120"/>
  <c r="E118"/>
  <c r="J92"/>
  <c r="J91"/>
  <c r="F91"/>
  <c r="F89"/>
  <c r="E87"/>
  <c r="J18"/>
  <c r="E18"/>
  <c r="F123"/>
  <c r="J17"/>
  <c r="J12"/>
  <c r="J120"/>
  <c r="E7"/>
  <c r="E116"/>
  <c i="2" r="J37"/>
  <c r="J36"/>
  <c i="1" r="AY95"/>
  <c i="2" r="J35"/>
  <c i="1" r="AX95"/>
  <c i="2" r="BI422"/>
  <c r="BH422"/>
  <c r="BG422"/>
  <c r="BF422"/>
  <c r="T422"/>
  <c r="R422"/>
  <c r="P422"/>
  <c r="BI419"/>
  <c r="BH419"/>
  <c r="BG419"/>
  <c r="BF419"/>
  <c r="T419"/>
  <c r="R419"/>
  <c r="P419"/>
  <c r="BI415"/>
  <c r="BH415"/>
  <c r="BG415"/>
  <c r="BF415"/>
  <c r="T415"/>
  <c r="R415"/>
  <c r="P415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89"/>
  <c r="BH389"/>
  <c r="BG389"/>
  <c r="BF389"/>
  <c r="T389"/>
  <c r="R389"/>
  <c r="P389"/>
  <c r="BI386"/>
  <c r="BH386"/>
  <c r="BG386"/>
  <c r="BF386"/>
  <c r="T386"/>
  <c r="R386"/>
  <c r="P386"/>
  <c r="BI384"/>
  <c r="BH384"/>
  <c r="BG384"/>
  <c r="BF384"/>
  <c r="T384"/>
  <c r="R384"/>
  <c r="P384"/>
  <c r="BI381"/>
  <c r="BH381"/>
  <c r="BG381"/>
  <c r="BF381"/>
  <c r="T381"/>
  <c r="R381"/>
  <c r="P381"/>
  <c r="BI378"/>
  <c r="BH378"/>
  <c r="BG378"/>
  <c r="BF378"/>
  <c r="T378"/>
  <c r="R378"/>
  <c r="P378"/>
  <c r="BI375"/>
  <c r="BH375"/>
  <c r="BG375"/>
  <c r="BF375"/>
  <c r="T375"/>
  <c r="R375"/>
  <c r="P375"/>
  <c r="BI373"/>
  <c r="BH373"/>
  <c r="BG373"/>
  <c r="BF373"/>
  <c r="T373"/>
  <c r="R373"/>
  <c r="P373"/>
  <c r="BI370"/>
  <c r="BH370"/>
  <c r="BG370"/>
  <c r="BF370"/>
  <c r="T370"/>
  <c r="R370"/>
  <c r="P370"/>
  <c r="BI367"/>
  <c r="BH367"/>
  <c r="BG367"/>
  <c r="BF367"/>
  <c r="T367"/>
  <c r="R367"/>
  <c r="P367"/>
  <c r="BI364"/>
  <c r="BH364"/>
  <c r="BG364"/>
  <c r="BF364"/>
  <c r="T364"/>
  <c r="T363"/>
  <c r="R364"/>
  <c r="R363"/>
  <c r="P364"/>
  <c r="P363"/>
  <c r="BI362"/>
  <c r="BH362"/>
  <c r="BG362"/>
  <c r="BF362"/>
  <c r="T362"/>
  <c r="R362"/>
  <c r="P362"/>
  <c r="BI359"/>
  <c r="BH359"/>
  <c r="BG359"/>
  <c r="BF359"/>
  <c r="T359"/>
  <c r="R359"/>
  <c r="P359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49"/>
  <c r="BH349"/>
  <c r="BG349"/>
  <c r="BF349"/>
  <c r="T349"/>
  <c r="R349"/>
  <c r="P349"/>
  <c r="BI346"/>
  <c r="BH346"/>
  <c r="BG346"/>
  <c r="BF346"/>
  <c r="T346"/>
  <c r="R346"/>
  <c r="P346"/>
  <c r="BI343"/>
  <c r="BH343"/>
  <c r="BG343"/>
  <c r="BF343"/>
  <c r="T343"/>
  <c r="T342"/>
  <c r="R343"/>
  <c r="R342"/>
  <c r="P343"/>
  <c r="P342"/>
  <c r="BI341"/>
  <c r="BH341"/>
  <c r="BG341"/>
  <c r="BF341"/>
  <c r="T341"/>
  <c r="R341"/>
  <c r="P341"/>
  <c r="BI340"/>
  <c r="BH340"/>
  <c r="BG340"/>
  <c r="BF340"/>
  <c r="T340"/>
  <c r="R340"/>
  <c r="P340"/>
  <c r="BI336"/>
  <c r="BH336"/>
  <c r="BG336"/>
  <c r="BF336"/>
  <c r="T336"/>
  <c r="R336"/>
  <c r="P336"/>
  <c r="BI332"/>
  <c r="BH332"/>
  <c r="BG332"/>
  <c r="BF332"/>
  <c r="T332"/>
  <c r="R332"/>
  <c r="P332"/>
  <c r="BI331"/>
  <c r="BH331"/>
  <c r="BG331"/>
  <c r="BF331"/>
  <c r="T331"/>
  <c r="R331"/>
  <c r="P331"/>
  <c r="BI328"/>
  <c r="BH328"/>
  <c r="BG328"/>
  <c r="BF328"/>
  <c r="T328"/>
  <c r="R328"/>
  <c r="P328"/>
  <c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09"/>
  <c r="BH309"/>
  <c r="BG309"/>
  <c r="BF309"/>
  <c r="T309"/>
  <c r="R309"/>
  <c r="P309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7"/>
  <c r="BH297"/>
  <c r="BG297"/>
  <c r="BF297"/>
  <c r="T297"/>
  <c r="R297"/>
  <c r="P297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1"/>
  <c r="BH271"/>
  <c r="BG271"/>
  <c r="BF271"/>
  <c r="T271"/>
  <c r="R271"/>
  <c r="P271"/>
  <c r="BI267"/>
  <c r="BH267"/>
  <c r="BG267"/>
  <c r="BF267"/>
  <c r="T267"/>
  <c r="R267"/>
  <c r="P267"/>
  <c r="BI264"/>
  <c r="BH264"/>
  <c r="BG264"/>
  <c r="BF264"/>
  <c r="T264"/>
  <c r="R264"/>
  <c r="P264"/>
  <c r="BI262"/>
  <c r="BH262"/>
  <c r="BG262"/>
  <c r="BF262"/>
  <c r="T262"/>
  <c r="R262"/>
  <c r="P262"/>
  <c r="BI259"/>
  <c r="BH259"/>
  <c r="BG259"/>
  <c r="BF259"/>
  <c r="T259"/>
  <c r="R259"/>
  <c r="P259"/>
  <c r="BI251"/>
  <c r="BH251"/>
  <c r="BG251"/>
  <c r="BF251"/>
  <c r="T251"/>
  <c r="R251"/>
  <c r="P251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189"/>
  <c r="BH189"/>
  <c r="BG189"/>
  <c r="BF189"/>
  <c r="T189"/>
  <c r="R189"/>
  <c r="P189"/>
  <c r="BI185"/>
  <c r="BH185"/>
  <c r="BG185"/>
  <c r="BF185"/>
  <c r="T185"/>
  <c r="R185"/>
  <c r="P185"/>
  <c r="BI183"/>
  <c r="BH183"/>
  <c r="BG183"/>
  <c r="BF183"/>
  <c r="T183"/>
  <c r="R183"/>
  <c r="P183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R136"/>
  <c r="P136"/>
  <c r="J130"/>
  <c r="J129"/>
  <c r="F129"/>
  <c r="F127"/>
  <c r="E125"/>
  <c r="J92"/>
  <c r="J91"/>
  <c r="F91"/>
  <c r="F89"/>
  <c r="E87"/>
  <c r="J18"/>
  <c r="E18"/>
  <c r="F130"/>
  <c r="J17"/>
  <c r="J12"/>
  <c r="J127"/>
  <c r="E7"/>
  <c r="E123"/>
  <c i="1" r="L90"/>
  <c r="AM90"/>
  <c r="AM89"/>
  <c r="L89"/>
  <c r="AM87"/>
  <c r="L87"/>
  <c r="L85"/>
  <c r="L84"/>
  <c i="2" r="BK406"/>
  <c r="BK389"/>
  <c r="BK370"/>
  <c r="BK340"/>
  <c r="J325"/>
  <c r="J305"/>
  <c r="J279"/>
  <c r="BK239"/>
  <c r="J183"/>
  <c r="BK142"/>
  <c r="BK399"/>
  <c r="BK384"/>
  <c r="J370"/>
  <c r="J352"/>
  <c r="BK328"/>
  <c r="BK309"/>
  <c r="J282"/>
  <c r="BK264"/>
  <c r="J247"/>
  <c r="BK217"/>
  <c r="J189"/>
  <c r="J140"/>
  <c r="BK397"/>
  <c r="J386"/>
  <c r="BK358"/>
  <c r="BK336"/>
  <c r="BK315"/>
  <c r="J302"/>
  <c r="BK282"/>
  <c r="BK259"/>
  <c r="BK245"/>
  <c r="J222"/>
  <c r="BK178"/>
  <c r="J166"/>
  <c r="J145"/>
  <c r="BK412"/>
  <c r="J401"/>
  <c r="J384"/>
  <c r="J355"/>
  <c r="BK343"/>
  <c r="J322"/>
  <c r="J290"/>
  <c r="J237"/>
  <c r="J206"/>
  <c r="J175"/>
  <c r="J147"/>
  <c i="3" r="BK137"/>
  <c r="BK135"/>
  <c r="BK141"/>
  <c i="2" r="J422"/>
  <c r="J403"/>
  <c r="BK393"/>
  <c r="J373"/>
  <c r="BK362"/>
  <c r="BK322"/>
  <c r="J309"/>
  <c r="J288"/>
  <c r="BK241"/>
  <c r="J217"/>
  <c r="BK147"/>
  <c r="J415"/>
  <c r="J391"/>
  <c r="BK373"/>
  <c r="BK355"/>
  <c r="BK331"/>
  <c r="BK313"/>
  <c r="BK288"/>
  <c r="BK267"/>
  <c r="J245"/>
  <c r="J210"/>
  <c r="BK175"/>
  <c i="1" r="AS94"/>
  <c i="2" r="J362"/>
  <c r="J346"/>
  <c r="J328"/>
  <c r="J313"/>
  <c r="BK290"/>
  <c r="J262"/>
  <c r="BK243"/>
  <c r="J208"/>
  <c r="J170"/>
  <c r="J149"/>
  <c r="J136"/>
  <c r="BK403"/>
  <c r="J389"/>
  <c r="BK359"/>
  <c r="BK346"/>
  <c r="J340"/>
  <c r="BK297"/>
  <c r="BK224"/>
  <c r="BK189"/>
  <c r="J173"/>
  <c r="BK149"/>
  <c i="3" r="J139"/>
  <c r="J129"/>
  <c r="J137"/>
  <c r="BK143"/>
  <c r="BK129"/>
  <c i="2" r="BK409"/>
  <c r="J399"/>
  <c r="BK375"/>
  <c r="BK364"/>
  <c r="J331"/>
  <c r="J315"/>
  <c r="J297"/>
  <c r="J243"/>
  <c r="BK222"/>
  <c r="J158"/>
  <c r="J419"/>
  <c r="J395"/>
  <c r="BK378"/>
  <c r="BK341"/>
  <c r="BK325"/>
  <c r="BK302"/>
  <c r="BK279"/>
  <c r="BK262"/>
  <c r="J239"/>
  <c r="BK183"/>
  <c r="J142"/>
  <c r="J412"/>
  <c r="BK391"/>
  <c r="J367"/>
  <c r="J349"/>
  <c r="J332"/>
  <c r="BK305"/>
  <c r="J284"/>
  <c r="J264"/>
  <c r="BK247"/>
  <c r="J224"/>
  <c r="BK206"/>
  <c r="J162"/>
  <c r="BK140"/>
  <c r="J409"/>
  <c r="BK395"/>
  <c r="J375"/>
  <c r="BK352"/>
  <c r="J341"/>
  <c r="J299"/>
  <c r="J267"/>
  <c r="BK208"/>
  <c r="J178"/>
  <c r="BK162"/>
  <c i="3" r="J141"/>
  <c r="J133"/>
  <c r="BK139"/>
  <c r="BK145"/>
  <c r="BK131"/>
  <c i="2" r="BK422"/>
  <c r="BK401"/>
  <c r="BK381"/>
  <c r="BK367"/>
  <c r="J336"/>
  <c r="BK317"/>
  <c r="BK292"/>
  <c r="J259"/>
  <c r="BK237"/>
  <c r="BK166"/>
  <c r="BK136"/>
  <c r="J397"/>
  <c r="J381"/>
  <c r="J364"/>
  <c r="BK332"/>
  <c r="J317"/>
  <c r="J292"/>
  <c r="J271"/>
  <c r="J251"/>
  <c r="BK219"/>
  <c r="J185"/>
  <c r="BK145"/>
  <c r="BK419"/>
  <c r="J393"/>
  <c r="J378"/>
  <c r="J359"/>
  <c r="J343"/>
  <c r="BK319"/>
  <c r="BK299"/>
  <c r="BK271"/>
  <c r="BK251"/>
  <c r="J241"/>
  <c r="BK210"/>
  <c r="BK173"/>
  <c r="BK158"/>
  <c r="BK415"/>
  <c r="J406"/>
  <c r="BK386"/>
  <c r="J358"/>
  <c r="BK349"/>
  <c r="J319"/>
  <c r="BK284"/>
  <c r="J219"/>
  <c r="BK185"/>
  <c r="BK170"/>
  <c i="3" r="J143"/>
  <c r="J135"/>
  <c r="J145"/>
  <c r="J131"/>
  <c r="BK133"/>
  <c i="2" l="1" r="R135"/>
  <c r="BK144"/>
  <c r="J144"/>
  <c r="J99"/>
  <c r="BK161"/>
  <c r="J161"/>
  <c r="J100"/>
  <c r="BK169"/>
  <c r="J169"/>
  <c r="J101"/>
  <c r="R177"/>
  <c r="BK270"/>
  <c r="J270"/>
  <c r="J103"/>
  <c r="T308"/>
  <c r="T330"/>
  <c r="T345"/>
  <c r="T366"/>
  <c r="T385"/>
  <c r="T402"/>
  <c r="T418"/>
  <c r="T135"/>
  <c r="R144"/>
  <c r="P161"/>
  <c r="R169"/>
  <c r="T177"/>
  <c r="T270"/>
  <c r="P308"/>
  <c r="BK330"/>
  <c r="J330"/>
  <c r="J105"/>
  <c r="R345"/>
  <c r="R366"/>
  <c r="R385"/>
  <c r="R402"/>
  <c r="P418"/>
  <c r="BK135"/>
  <c r="J135"/>
  <c r="J98"/>
  <c r="P144"/>
  <c r="R161"/>
  <c r="T169"/>
  <c r="P177"/>
  <c r="R270"/>
  <c r="BK308"/>
  <c r="J308"/>
  <c r="J104"/>
  <c r="R330"/>
  <c r="BK345"/>
  <c r="J345"/>
  <c r="J108"/>
  <c r="BK366"/>
  <c r="J366"/>
  <c r="J110"/>
  <c r="BK385"/>
  <c r="J385"/>
  <c r="J111"/>
  <c r="BK402"/>
  <c r="J402"/>
  <c r="J112"/>
  <c r="R418"/>
  <c r="P135"/>
  <c r="T144"/>
  <c r="T161"/>
  <c r="P169"/>
  <c r="BK177"/>
  <c r="J177"/>
  <c r="J102"/>
  <c r="P270"/>
  <c r="R308"/>
  <c r="P330"/>
  <c r="P345"/>
  <c r="P366"/>
  <c r="P385"/>
  <c r="P402"/>
  <c r="BK418"/>
  <c r="J418"/>
  <c r="J113"/>
  <c i="3" r="BK130"/>
  <c r="J130"/>
  <c r="J99"/>
  <c r="BK132"/>
  <c r="J132"/>
  <c r="J100"/>
  <c r="BK138"/>
  <c r="J138"/>
  <c r="J103"/>
  <c r="BK140"/>
  <c r="J140"/>
  <c r="J104"/>
  <c i="2" r="BK363"/>
  <c r="J363"/>
  <c r="J109"/>
  <c i="3" r="BK134"/>
  <c r="J134"/>
  <c r="J101"/>
  <c r="BK136"/>
  <c r="J136"/>
  <c r="J102"/>
  <c i="2" r="BK342"/>
  <c r="J342"/>
  <c r="J106"/>
  <c i="3" r="BK128"/>
  <c r="J128"/>
  <c r="J98"/>
  <c r="BK142"/>
  <c r="J142"/>
  <c r="J105"/>
  <c r="BK144"/>
  <c r="J144"/>
  <c r="J106"/>
  <c r="J89"/>
  <c r="F92"/>
  <c r="BE141"/>
  <c i="2" r="BK344"/>
  <c r="J344"/>
  <c r="J107"/>
  <c i="3" r="E85"/>
  <c r="BE137"/>
  <c r="BE145"/>
  <c r="BE129"/>
  <c r="BE131"/>
  <c r="BE133"/>
  <c r="BE135"/>
  <c r="BE139"/>
  <c r="BE143"/>
  <c i="2" r="E85"/>
  <c r="BE136"/>
  <c r="BE140"/>
  <c r="BE142"/>
  <c r="BE178"/>
  <c r="BE208"/>
  <c r="BE210"/>
  <c r="BE219"/>
  <c r="BE247"/>
  <c r="BE262"/>
  <c r="BE271"/>
  <c r="BE290"/>
  <c r="BE299"/>
  <c r="BE302"/>
  <c r="BE305"/>
  <c r="BE313"/>
  <c r="BE315"/>
  <c r="BE322"/>
  <c r="BE325"/>
  <c r="BE328"/>
  <c r="BE331"/>
  <c r="BE362"/>
  <c r="BE364"/>
  <c r="BE367"/>
  <c r="BE375"/>
  <c r="BE378"/>
  <c r="BE381"/>
  <c r="BE389"/>
  <c r="BE391"/>
  <c r="BE397"/>
  <c r="BE409"/>
  <c r="BE419"/>
  <c r="J89"/>
  <c r="BE145"/>
  <c r="BE175"/>
  <c r="BE183"/>
  <c r="BE185"/>
  <c r="BE217"/>
  <c r="BE222"/>
  <c r="BE237"/>
  <c r="BE239"/>
  <c r="BE245"/>
  <c r="BE264"/>
  <c r="BE292"/>
  <c r="BE340"/>
  <c r="BE359"/>
  <c r="BE370"/>
  <c r="BE399"/>
  <c r="BE401"/>
  <c r="BE412"/>
  <c r="BE415"/>
  <c r="F92"/>
  <c r="BE147"/>
  <c r="BE149"/>
  <c r="BE158"/>
  <c r="BE162"/>
  <c r="BE166"/>
  <c r="BE189"/>
  <c r="BE206"/>
  <c r="BE224"/>
  <c r="BE241"/>
  <c r="BE251"/>
  <c r="BE282"/>
  <c r="BE297"/>
  <c r="BE317"/>
  <c r="BE319"/>
  <c r="BE336"/>
  <c r="BE343"/>
  <c r="BE373"/>
  <c r="BE386"/>
  <c r="BE393"/>
  <c r="BE170"/>
  <c r="BE173"/>
  <c r="BE243"/>
  <c r="BE259"/>
  <c r="BE267"/>
  <c r="BE279"/>
  <c r="BE284"/>
  <c r="BE288"/>
  <c r="BE309"/>
  <c r="BE332"/>
  <c r="BE341"/>
  <c r="BE346"/>
  <c r="BE349"/>
  <c r="BE352"/>
  <c r="BE355"/>
  <c r="BE358"/>
  <c r="BE384"/>
  <c r="BE395"/>
  <c r="BE403"/>
  <c r="BE406"/>
  <c r="BE422"/>
  <c r="J34"/>
  <c i="1" r="AW95"/>
  <c i="2" r="F34"/>
  <c i="1" r="BA95"/>
  <c i="2" r="F36"/>
  <c i="1" r="BC95"/>
  <c i="3" r="F36"/>
  <c i="1" r="BC96"/>
  <c i="3" r="J34"/>
  <c i="1" r="AW96"/>
  <c i="2" r="F35"/>
  <c i="1" r="BB95"/>
  <c i="3" r="F35"/>
  <c i="1" r="BB96"/>
  <c i="3" r="F37"/>
  <c i="1" r="BD96"/>
  <c i="2" r="F37"/>
  <c i="1" r="BD95"/>
  <c i="3" r="F34"/>
  <c i="1" r="BA96"/>
  <c i="2" l="1" r="T134"/>
  <c r="T133"/>
  <c r="P344"/>
  <c r="T344"/>
  <c r="P134"/>
  <c r="P133"/>
  <c i="1" r="AU95"/>
  <c i="2" r="R344"/>
  <c r="R134"/>
  <c r="R133"/>
  <c i="3" r="BK127"/>
  <c r="J127"/>
  <c r="J97"/>
  <c i="2" r="BK134"/>
  <c r="J134"/>
  <c r="J97"/>
  <c r="F33"/>
  <c i="1" r="AZ95"/>
  <c r="AU94"/>
  <c r="BB94"/>
  <c r="W31"/>
  <c r="BA94"/>
  <c r="W30"/>
  <c r="BD94"/>
  <c r="W33"/>
  <c r="BC94"/>
  <c r="W32"/>
  <c i="3" r="J33"/>
  <c i="1" r="AV96"/>
  <c r="AT96"/>
  <c i="2" r="J33"/>
  <c i="1" r="AV95"/>
  <c r="AT95"/>
  <c i="3" r="F33"/>
  <c i="1" r="AZ96"/>
  <c i="2" l="1" r="BK133"/>
  <c r="J133"/>
  <c r="J96"/>
  <c i="3" r="BK126"/>
  <c r="J126"/>
  <c r="J30"/>
  <c i="1" r="AG96"/>
  <c r="AY94"/>
  <c r="AZ94"/>
  <c r="AV94"/>
  <c r="AK29"/>
  <c r="AW94"/>
  <c r="AK30"/>
  <c r="AX94"/>
  <c i="2" r="J30"/>
  <c i="1" r="AG95"/>
  <c r="AG94"/>
  <c r="AK26"/>
  <c i="3" l="1" r="J39"/>
  <c r="J96"/>
  <c i="1" r="AK35"/>
  <c i="2" r="J39"/>
  <c i="1" r="AN95"/>
  <c r="AN96"/>
  <c r="AT94"/>
  <c r="W29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<sst xmlns="http://schemas.openxmlformats.org/spreadsheetml/2006/main">
  <si>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</si>
  <si>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</si>
  <si>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</si>
  <si>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</si>
  <si>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{1488bfaf-0759-4403-8544-8bdf509b7658}</t>
  </si>
  <si>
    <t xml:space="preserve">&gt;&gt;  skryté sloupce  &lt;&lt;</t>
  </si>
  <si>
    <t>0,1</t>
  </si>
  <si>
    <t>21</t>
  </si>
  <si>
    <t>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</si>
  <si>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</si>
  <si>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</si>
  <si>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</si>
  <si>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</si>
  <si>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</si>
  <si>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</si>
  <si>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Petrik11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</si>
  <si>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</si>
  <si>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</si>
  <si>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stávající haly ČOV Jičín</t>
  </si>
  <si>
    <t>KSO:</t>
  </si>
  <si>
    <t>CC-CZ:</t>
  </si>
  <si>
    <t>Místo:</t>
  </si>
  <si>
    <t>Jičín</t>
  </si>
  <si>
    <t>Datum:</t>
  </si>
  <si>
    <t>3. 12. 2023</t>
  </si>
  <si>
    <t>Zadavatel:</t>
  </si>
  <si>
    <t>IČ:</t>
  </si>
  <si>
    <t>VOS a.s., Na Tobolce 428, Jičín</t>
  </si>
  <si>
    <t>DIČ:</t>
  </si>
  <si>
    <t>Uchazeč:</t>
  </si>
  <si>
    <t>Vyplň údaj</t>
  </si>
  <si>
    <t>Projektant:</t>
  </si>
  <si>
    <t>ing. Aleš Petřík, Rohoznice 51, Miletín</t>
  </si>
  <si>
    <t>True</t>
  </si>
  <si>
    <t>Zpracovatel:</t>
  </si>
  <si>
    <t>ing. V. Švehla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</si>
  <si>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</si>
  <si>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</si>
  <si>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</si>
  <si>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</si>
  <si>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</si>
  <si>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</si>
  <si>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</si>
  <si>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</si>
  <si>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</si>
  <si>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</si>
  <si>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</si>
  <si>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</si>
  <si>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</si>
  <si>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</si>
  <si>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</si>
  <si>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</si>
  <si>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</si>
  <si>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</si>
  <si>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</si>
  <si>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</si>
  <si>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</si>
  <si>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</si>
  <si>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</si>
  <si>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</si>
  <si>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</si>
  <si>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</si>
  <si>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</si>
  <si>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</si>
  <si>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</si>
  <si>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</si>
  <si>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</si>
  <si>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</si>
  <si>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</si>
  <si>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</si>
  <si>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</si>
  <si>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</si>
  <si>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</si>
  <si>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</si>
  <si>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</si>
  <si>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</si>
  <si>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</si>
  <si>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</si>
  <si>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</si>
  <si>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</si>
  <si>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</si>
  <si>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</si>
  <si>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Stavební úpravy</t>
  </si>
  <si>
    <t>STA</t>
  </si>
  <si>
    <t>{118b5d7b-19c7-44ad-a773-272c2b62f367}</t>
  </si>
  <si>
    <t>2</t>
  </si>
  <si>
    <t>Vedlejší náklady</t>
  </si>
  <si>
    <t>{db3b6b5c-8e5c-4a04-8d87-ab33e049f8ef}</t>
  </si>
  <si>
    <t>fig21</t>
  </si>
  <si>
    <t>opláštění stěn</t>
  </si>
  <si>
    <t>226,981</t>
  </si>
  <si>
    <t>fig22</t>
  </si>
  <si>
    <t>opláštění střech</t>
  </si>
  <si>
    <t>561,472</t>
  </si>
  <si>
    <t>KRYCÍ LIST SOUPISU PRACÍ</t>
  </si>
  <si>
    <t>fig1</t>
  </si>
  <si>
    <t>hloubení jam</t>
  </si>
  <si>
    <t>35</t>
  </si>
  <si>
    <t>fig11</t>
  </si>
  <si>
    <t>KZS EPS-P 120 mm</t>
  </si>
  <si>
    <t>46,165</t>
  </si>
  <si>
    <t>fig12</t>
  </si>
  <si>
    <t>KZS EPS 120 mm</t>
  </si>
  <si>
    <t>322,412</t>
  </si>
  <si>
    <t>fig13</t>
  </si>
  <si>
    <t>KZS ostění hl do 200 mm EPS 40 mm</t>
  </si>
  <si>
    <t>90,69</t>
  </si>
  <si>
    <t>Objekt:</t>
  </si>
  <si>
    <t>fig16</t>
  </si>
  <si>
    <t>rohové lišty</t>
  </si>
  <si>
    <t>52,16</t>
  </si>
  <si>
    <t>1 - Stavební úpravy</t>
  </si>
  <si>
    <t>fig17</t>
  </si>
  <si>
    <t>okenní lišty</t>
  </si>
  <si>
    <t>78,69</t>
  </si>
  <si>
    <t>fig18</t>
  </si>
  <si>
    <t>parapetní lišty</t>
  </si>
  <si>
    <t>12</t>
  </si>
  <si>
    <t>fig19</t>
  </si>
  <si>
    <t>dilatační lišty</t>
  </si>
  <si>
    <t>10,88</t>
  </si>
  <si>
    <t>fig99</t>
  </si>
  <si>
    <t>fasádní lešení</t>
  </si>
  <si>
    <t>816</t>
  </si>
  <si>
    <t>fig2</t>
  </si>
  <si>
    <t>zpevněná plocha</t>
  </si>
  <si>
    <t>70</t>
  </si>
  <si>
    <t>fig15</t>
  </si>
  <si>
    <t>soklová lišta</t>
  </si>
  <si>
    <t>25,62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</si>
  <si>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</si>
  <si>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</si>
  <si>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</si>
  <si>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</si>
  <si>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</si>
  <si>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</si>
  <si>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</si>
  <si>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</si>
  <si>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</si>
  <si>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</si>
  <si>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</si>
  <si>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</si>
  <si>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</si>
  <si>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</si>
  <si>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</si>
  <si>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</si>
  <si>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</si>
  <si>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</si>
  <si>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</si>
  <si>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</si>
  <si>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</si>
  <si>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</si>
  <si>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</si>
  <si>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</si>
  <si>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</si>
  <si>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</si>
  <si>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</si>
  <si>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</si>
  <si>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</si>
  <si>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</si>
  <si>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</si>
  <si>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</si>
  <si>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</si>
  <si>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</si>
  <si>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</si>
  <si>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</si>
  <si>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</si>
  <si>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</si>
  <si>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</si>
  <si>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</si>
  <si>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131251102</t>
  </si>
  <si>
    <t>Hloubení jam nezapažených v hornině třídy těžitelnosti I skupiny 3 objem do 50 m3 strojně</t>
  </si>
  <si>
    <t>m3</t>
  </si>
  <si>
    <t>CS ÚRS 2023 02</t>
  </si>
  <si>
    <t>4</t>
  </si>
  <si>
    <t>VV</t>
  </si>
  <si>
    <t>(14,0+6,0)/2*7,0*0,5</t>
  </si>
  <si>
    <t>Mezisoučet</t>
  </si>
  <si>
    <t>3</t>
  </si>
  <si>
    <t>Součet</t>
  </si>
  <si>
    <t>162351104</t>
  </si>
  <si>
    <t>Vodorovné přemístění přes 500 do 1000 m výkopku/sypaniny z horniny třídy těžitelnosti I skupiny 1 až 3</t>
  </si>
  <si>
    <t>171251201</t>
  </si>
  <si>
    <t>Uložení sypaniny na skládky nebo meziskládky</t>
  </si>
  <si>
    <t>6</t>
  </si>
  <si>
    <t>Svislé a kompletní konstrukce</t>
  </si>
  <si>
    <t>311113144</t>
  </si>
  <si>
    <t>Nosná zeď tl přes 250 do 300 mm z hladkých tvárnic ztraceného bednění včetně výplně z betonu tř. C 20/25</t>
  </si>
  <si>
    <t>m2</t>
  </si>
  <si>
    <t>649609919</t>
  </si>
  <si>
    <t xml:space="preserve">0,5*3,0*3                          "ztužující pilíře"</t>
  </si>
  <si>
    <t>5</t>
  </si>
  <si>
    <t>311361821</t>
  </si>
  <si>
    <t>Výztuž nosných zdí betonářskou ocelí 10 505</t>
  </si>
  <si>
    <t>t</t>
  </si>
  <si>
    <t>-1894945401</t>
  </si>
  <si>
    <t xml:space="preserve">0,5*3,0*3*8*0,89*0,001*1,20   "ztužující pilíře - 8 x R12"</t>
  </si>
  <si>
    <t>342151112</t>
  </si>
  <si>
    <t>Montáž opláštění stěn ocelových kcí ze sendvičových panelů šroubovaných budov v přes 6 do 12 m</t>
  </si>
  <si>
    <t>(18,96+0,3+10,22+0,42)*3,8*2</t>
  </si>
  <si>
    <t>12,3*(6,32-2,52)</t>
  </si>
  <si>
    <t>12,3*(7,77-6,32)/2</t>
  </si>
  <si>
    <t>-3,43*(5,0-2,52)*2</t>
  </si>
  <si>
    <t>-4,8*(5,0-2,52)</t>
  </si>
  <si>
    <t>-1,5*1,5*12</t>
  </si>
  <si>
    <t>7</t>
  </si>
  <si>
    <t>M</t>
  </si>
  <si>
    <t>553247021</t>
  </si>
  <si>
    <t>panel sendvičový stěnový i střešní, izolace PIR, viditelné kotvení, U 0,15W/m2K, modulová/celková š 1100/1120mm tl 120mm včetně oplechování a kotvení</t>
  </si>
  <si>
    <t>8</t>
  </si>
  <si>
    <t>14</t>
  </si>
  <si>
    <t>fig21*1,15</t>
  </si>
  <si>
    <t>Vodorovné konstrukce</t>
  </si>
  <si>
    <t>444151112</t>
  </si>
  <si>
    <t>Montáž krytiny ocelových střech ze sendvičových panelů šroubovaných budov v přes 6 do 12 m</t>
  </si>
  <si>
    <t>16</t>
  </si>
  <si>
    <t>42,73*6,57*2</t>
  </si>
  <si>
    <t>9</t>
  </si>
  <si>
    <t>1773496418</t>
  </si>
  <si>
    <t>fig22*1,05</t>
  </si>
  <si>
    <t>Komunikace pozemní</t>
  </si>
  <si>
    <t>10</t>
  </si>
  <si>
    <t>564782111</t>
  </si>
  <si>
    <t>Podklad z vibrovaného štěrku VŠ tl 300 mm</t>
  </si>
  <si>
    <t>20</t>
  </si>
  <si>
    <t>(14,0+6,0)/2*7,0</t>
  </si>
  <si>
    <t>11</t>
  </si>
  <si>
    <t>584121111</t>
  </si>
  <si>
    <t>Osazení silničních dílců z ŽB do lože z kameniva těženého tl 40 mm plochy do 200 m2</t>
  </si>
  <si>
    <t>22</t>
  </si>
  <si>
    <t>59381006</t>
  </si>
  <si>
    <t>panel silniční 3,00x1,00x0,215m</t>
  </si>
  <si>
    <t>kus</t>
  </si>
  <si>
    <t>24</t>
  </si>
  <si>
    <t>fig2/3,0+0,667</t>
  </si>
  <si>
    <t>Úpravy povrchů, podlahy a osazování výplní</t>
  </si>
  <si>
    <t>13</t>
  </si>
  <si>
    <t>612325302</t>
  </si>
  <si>
    <t>Vápenocementová štuková omítka ostění nebo nadpraží</t>
  </si>
  <si>
    <t>26</t>
  </si>
  <si>
    <t>(3,3+2*5,0)*0,3</t>
  </si>
  <si>
    <t>3,8*0,2*2</t>
  </si>
  <si>
    <t>622151001</t>
  </si>
  <si>
    <t>Penetrační akrylátový nátěr vnějších pastovitých tenkovrstvých omítek stěn</t>
  </si>
  <si>
    <t>-184063374</t>
  </si>
  <si>
    <t>622151011</t>
  </si>
  <si>
    <t>Penetrační silikátový nátěr vnějších pastovitých tenkovrstvých omítek stěn</t>
  </si>
  <si>
    <t>510553682</t>
  </si>
  <si>
    <t>fig13*0,2</t>
  </si>
  <si>
    <t>622211021</t>
  </si>
  <si>
    <t>Montáž kontaktního zateplení vnějších stěn lepením a mechanickým kotvením polystyrénových desek do betonu a zdiva tl přes 80 do 120 mm</t>
  </si>
  <si>
    <t>28</t>
  </si>
  <si>
    <t>(43,05+12,3)*2*(0,2+0,3)</t>
  </si>
  <si>
    <t>-3,43*0,5*2</t>
  </si>
  <si>
    <t>-3,41*0,5*1</t>
  </si>
  <si>
    <t>-3,3*0,5*1</t>
  </si>
  <si>
    <t>-4,8*0,5*1</t>
  </si>
  <si>
    <t xml:space="preserve">Mezisoučet                                     "EPS-P 120 mm"</t>
  </si>
  <si>
    <t>(43,05+12,3)*2*(2,52-0,3)</t>
  </si>
  <si>
    <t>((0,53+12,0+0,35)*2+12,3)*(6,32-2,52)</t>
  </si>
  <si>
    <t>-3,43*(2,52-0,3)*2</t>
  </si>
  <si>
    <t>-3,3*(5,0-0,3)</t>
  </si>
  <si>
    <t>-3,41*(5,43-0,3)</t>
  </si>
  <si>
    <t>-4,8*(2,52-0,3)</t>
  </si>
  <si>
    <t>-1,5*1,5*8</t>
  </si>
  <si>
    <t xml:space="preserve">Mezisoučet                                "EPS 120 mm"</t>
  </si>
  <si>
    <t>17</t>
  </si>
  <si>
    <t>28376018</t>
  </si>
  <si>
    <t>deska perimetrická fasádní soklová 150kPa λ=0,035 tl 120mm</t>
  </si>
  <si>
    <t>30</t>
  </si>
  <si>
    <t>fig11*1,05</t>
  </si>
  <si>
    <t>18</t>
  </si>
  <si>
    <t>28375980</t>
  </si>
  <si>
    <t>deska EPS 100 fasádní λ=0,037 tl 120mm</t>
  </si>
  <si>
    <t>32</t>
  </si>
  <si>
    <t>fig12*1,05</t>
  </si>
  <si>
    <t>19</t>
  </si>
  <si>
    <t>622212001</t>
  </si>
  <si>
    <t>Montáž kontaktního zateplení vnějšího ostění, nadpraží nebo parapetu hl. špalety do 200 mm lepením desek z polystyrenu tl do 40 mm</t>
  </si>
  <si>
    <t>m</t>
  </si>
  <si>
    <t>34</t>
  </si>
  <si>
    <t>3,41+2*5,43</t>
  </si>
  <si>
    <t>3,3+2*5,0</t>
  </si>
  <si>
    <t>2,52*2*3</t>
  </si>
  <si>
    <t>(1,5+1,5)*2*8</t>
  </si>
  <si>
    <t xml:space="preserve">Mezisoučet                          "EPS 40 mm"</t>
  </si>
  <si>
    <t>28375932</t>
  </si>
  <si>
    <t>deska EPS 70 fasádní λ=0,039 tl 40mm</t>
  </si>
  <si>
    <t>36</t>
  </si>
  <si>
    <t>fig13*0,20</t>
  </si>
  <si>
    <t>622252001</t>
  </si>
  <si>
    <t>Montáž profilů kontaktního zateplení připevněných mechanicky</t>
  </si>
  <si>
    <t>1708820064</t>
  </si>
  <si>
    <t xml:space="preserve">12,81*2                       "vyrovnání různých tl. omítky"</t>
  </si>
  <si>
    <t>59051649</t>
  </si>
  <si>
    <t>profil zakládací Al tl 0,7mm pro ETICS pro izolant tl 120mm</t>
  </si>
  <si>
    <t>-776399777</t>
  </si>
  <si>
    <t>fig15*1,05</t>
  </si>
  <si>
    <t>23</t>
  </si>
  <si>
    <t>622252002</t>
  </si>
  <si>
    <t>Montáž profilů kontaktního zateplení lepených</t>
  </si>
  <si>
    <t>38</t>
  </si>
  <si>
    <t>6,52*8</t>
  </si>
  <si>
    <t xml:space="preserve">Mezisoučet                                  "rohové lišty"</t>
  </si>
  <si>
    <t>(1,5+1,5*2)*8</t>
  </si>
  <si>
    <t xml:space="preserve">Mezisoučet                                  "okenní lišty"</t>
  </si>
  <si>
    <t>1,5*8</t>
  </si>
  <si>
    <t xml:space="preserve">Mezisoučet                                  "parapetní lišty"</t>
  </si>
  <si>
    <t>2,72*4</t>
  </si>
  <si>
    <t xml:space="preserve">Mezisoučet                                  "dilatační lišty" </t>
  </si>
  <si>
    <t>59051486</t>
  </si>
  <si>
    <t>profil rohový PVC 15x15mm s výztužnou tkaninou š 100mm pro ETICS</t>
  </si>
  <si>
    <t>40</t>
  </si>
  <si>
    <t>fig16*1,05</t>
  </si>
  <si>
    <t>25</t>
  </si>
  <si>
    <t>59051476</t>
  </si>
  <si>
    <t>profil začišťovací PVC 9mm s výztužnou tkaninou pro ostění ETICS</t>
  </si>
  <si>
    <t>42</t>
  </si>
  <si>
    <t>fig17*1,05</t>
  </si>
  <si>
    <t>59051512</t>
  </si>
  <si>
    <t>profil začišťovací s okapnicí PVC s výztužnou tkaninou pro parapet ETICS</t>
  </si>
  <si>
    <t>44</t>
  </si>
  <si>
    <t>fig18*1,05</t>
  </si>
  <si>
    <t>27</t>
  </si>
  <si>
    <t>59051500</t>
  </si>
  <si>
    <t>profil dilatační stěnový PVC s výztužnou tkaninou pro ETICS</t>
  </si>
  <si>
    <t>46</t>
  </si>
  <si>
    <t>fig19*1,05</t>
  </si>
  <si>
    <t>622511112</t>
  </si>
  <si>
    <t>Tenkovrstvá akrylátová mozaiková střednězrnná omítka vnějších stěn</t>
  </si>
  <si>
    <t>48</t>
  </si>
  <si>
    <t>29</t>
  </si>
  <si>
    <t>622521012</t>
  </si>
  <si>
    <t>Tenkovrstvá silikátová zatíraná omítka zrnitost 1,5 mm vnějších stěn</t>
  </si>
  <si>
    <t>50</t>
  </si>
  <si>
    <t>629991011</t>
  </si>
  <si>
    <t>Zakrytí výplní otvorů a svislých ploch fólií přilepenou lepící páskou</t>
  </si>
  <si>
    <t>52</t>
  </si>
  <si>
    <t>3,43*5,0*2</t>
  </si>
  <si>
    <t>4,8*5,0</t>
  </si>
  <si>
    <t>3,3*5,0</t>
  </si>
  <si>
    <t>3,41*5,43</t>
  </si>
  <si>
    <t>1,5*1,5*8</t>
  </si>
  <si>
    <t>31</t>
  </si>
  <si>
    <t>644941112</t>
  </si>
  <si>
    <t>Osazování ventilačních mřížek velikosti přes 150 x 200 do 300 x 300 mm</t>
  </si>
  <si>
    <t>54</t>
  </si>
  <si>
    <t xml:space="preserve">6                                                           "KZS"</t>
  </si>
  <si>
    <t>553414221</t>
  </si>
  <si>
    <t>průvětrník AL bez klapek se sítí 300x300mm</t>
  </si>
  <si>
    <t>-1640166496</t>
  </si>
  <si>
    <t>33</t>
  </si>
  <si>
    <t>644941121</t>
  </si>
  <si>
    <t>Montáž průchodky k větrací mřížce se zhotovením otvoru v tepelné izolaci</t>
  </si>
  <si>
    <t>58</t>
  </si>
  <si>
    <t>28611143</t>
  </si>
  <si>
    <t>trubka kanalizační PVC DN 315x1000mm SN4</t>
  </si>
  <si>
    <t>60</t>
  </si>
  <si>
    <t>6*0,5</t>
  </si>
  <si>
    <t>Ostatní konstrukce a práce, bourání</t>
  </si>
  <si>
    <t>953946111</t>
  </si>
  <si>
    <t>Montáž atypických ocelových kcí hmotnosti přes 0,5 do 1 t z profilů hmotnosti do 13 kg/m</t>
  </si>
  <si>
    <t>62</t>
  </si>
  <si>
    <t xml:space="preserve">120,0*5,6*0,001                   "metsec 172.C.23"                         </t>
  </si>
  <si>
    <t xml:space="preserve">31,5*18,8*0,001                    "U 160 - výměna pro vrata"        </t>
  </si>
  <si>
    <t xml:space="preserve">72,6*6,39*0,001                    "L 70/70/6 - montáž pláštění"</t>
  </si>
  <si>
    <t xml:space="preserve">16,0*12,16*0,001                 "L 120/80/8 - montáž opláštění"</t>
  </si>
  <si>
    <t xml:space="preserve">75,6*13,4*0,001                    "U 120 - šikmé vzpěry"</t>
  </si>
  <si>
    <t xml:space="preserve">4,6*13,4*0,001                       "U 120 - zesílení štítového sloupku" </t>
  </si>
  <si>
    <t>154315201</t>
  </si>
  <si>
    <t xml:space="preserve">profil ocelový Metsec 172.C.23 - pozinkovaný </t>
  </si>
  <si>
    <t>-1464754217</t>
  </si>
  <si>
    <t xml:space="preserve">120,0*5,6*0,001*1,1                  "metsec 172.C.23"                         </t>
  </si>
  <si>
    <t>37</t>
  </si>
  <si>
    <t>13010822</t>
  </si>
  <si>
    <t>ocel profilová jakost S235JR (11 375) průřez U (UPN) 160</t>
  </si>
  <si>
    <t>-1483848101</t>
  </si>
  <si>
    <t xml:space="preserve">31,5*18,8*0,001*1,1                    "U 160 - výměna pro vrata"        </t>
  </si>
  <si>
    <t>13010818</t>
  </si>
  <si>
    <t>ocel profilová jakost S235JR (11 375) průřez U (UPN) 120</t>
  </si>
  <si>
    <t>-1331913136</t>
  </si>
  <si>
    <t xml:space="preserve">75,6*13,4*0,001*1,1                    "U 120 - šikmé vzpěry"</t>
  </si>
  <si>
    <t xml:space="preserve">4,6*13,4*0,001*1,1                       "U 120 - zesílení štítového sloupku" </t>
  </si>
  <si>
    <t>39</t>
  </si>
  <si>
    <t>13010528</t>
  </si>
  <si>
    <t>úhelník ocelový nerovnostranný jakost S235JR (11 375) 120x80x8mm</t>
  </si>
  <si>
    <t>1538330101</t>
  </si>
  <si>
    <t xml:space="preserve">16,0*12,16*0,001*1,1                 "L 120/80/8 - montáž opláštění"</t>
  </si>
  <si>
    <t>13010428</t>
  </si>
  <si>
    <t>úhelník ocelový rovnostranný jakost S235JR (11 375) 70x70x6mm</t>
  </si>
  <si>
    <t>1289568459</t>
  </si>
  <si>
    <t xml:space="preserve">72,6*6,39*0,001*1,1                    "L 70/70/6 - montáž pláštění"</t>
  </si>
  <si>
    <t>41</t>
  </si>
  <si>
    <t>962052211</t>
  </si>
  <si>
    <t>Bourání zdiva nadzákladového ze ŽB přes 1 m3</t>
  </si>
  <si>
    <t>68</t>
  </si>
  <si>
    <t xml:space="preserve">3,43*2,72*0,3                                 "otvor pro vrata"</t>
  </si>
  <si>
    <t xml:space="preserve">4,80*2,72*0,3                                 "otvor pro vrata"</t>
  </si>
  <si>
    <t>7,24*2,72*0,3</t>
  </si>
  <si>
    <t>966073122</t>
  </si>
  <si>
    <t>Demontáž krytiny ocelových střech z tvarovaných ocelových plechů šroubovaných budov v přes 6 do 12 m</t>
  </si>
  <si>
    <t>43</t>
  </si>
  <si>
    <t>968062376</t>
  </si>
  <si>
    <t>Vybourání dřevěných rámů oken zdvojených včetně křídel pl do 4 m2</t>
  </si>
  <si>
    <t>72</t>
  </si>
  <si>
    <t>977151129</t>
  </si>
  <si>
    <t>Jádrové vrty diamantovými korunkami do stavebních materiálů D přes 300 do 350 mm</t>
  </si>
  <si>
    <t>78</t>
  </si>
  <si>
    <t xml:space="preserve">0,3*6                                                        "pro odvětrání"</t>
  </si>
  <si>
    <t>45</t>
  </si>
  <si>
    <t>977211112</t>
  </si>
  <si>
    <t>Řezání stěnovou pilou betonových nebo ŽB kcí s výztuží průměru do 16 mm hl přes 200 do 350 mm</t>
  </si>
  <si>
    <t>80</t>
  </si>
  <si>
    <t>2,72*5</t>
  </si>
  <si>
    <t>94</t>
  </si>
  <si>
    <t>Lešení a stavební výtahy</t>
  </si>
  <si>
    <t>941111131</t>
  </si>
  <si>
    <t>Montáž lešení řadového trubkového lehkého s podlahami zatížení do 200 kg/m2 š od 1,2 do 1,5 m v do 10 m</t>
  </si>
  <si>
    <t>82</t>
  </si>
  <si>
    <t>(43,05+12,3+1,5*4)*2*6,5</t>
  </si>
  <si>
    <t>12,3*1,5/2*2</t>
  </si>
  <si>
    <t>47</t>
  </si>
  <si>
    <t>941111231</t>
  </si>
  <si>
    <t>Příplatek k lešení řadovému trubkovému lehkému s podlahami do 200 kg/m2 š od 1,2 do 1,5 m v do 10 m za každý den použití</t>
  </si>
  <si>
    <t>84</t>
  </si>
  <si>
    <t>fig99*30*2</t>
  </si>
  <si>
    <t>941111321</t>
  </si>
  <si>
    <t>Odborná prohlídka lešení řadového trubkového lehkého s podlahami zatížení do 200 kg/m2 š od 0,6 do 1,5 m v do 25 m pl přes 500 do 2000 m2 nezakrytého</t>
  </si>
  <si>
    <t>-45758764</t>
  </si>
  <si>
    <t>49</t>
  </si>
  <si>
    <t>941111831</t>
  </si>
  <si>
    <t>Demontáž lešení řadového trubkového lehkého s podlahami zatížení do 200 kg/m2 š od 1,2 do 1,5 m v do 10 m</t>
  </si>
  <si>
    <t>86</t>
  </si>
  <si>
    <t>946112116</t>
  </si>
  <si>
    <t>Montáž pojízdných věží trubkových/dílcových š přes 0,9 do 1,6 m dl do 3,2 m v přes 5,5 do 6,6 m</t>
  </si>
  <si>
    <t>88</t>
  </si>
  <si>
    <t>51</t>
  </si>
  <si>
    <t>946112216</t>
  </si>
  <si>
    <t>Příplatek k pojízdným věžím š přes 0,9 do 1,6 m dl do 3,2 m v přes 5,5 do 6,6 m za každý den použití</t>
  </si>
  <si>
    <t>90</t>
  </si>
  <si>
    <t>2*30</t>
  </si>
  <si>
    <t>946112816</t>
  </si>
  <si>
    <t>Demontáž pojízdných věží trubkových/dílcových š přes 0,9 do 1,6 m dl do 3,2 m v přes 5,5 do 6,6 m</t>
  </si>
  <si>
    <t>92</t>
  </si>
  <si>
    <t>53</t>
  </si>
  <si>
    <t>993111111</t>
  </si>
  <si>
    <t>Dovoz a odvoz lešení řadového do 10 km včetně naložení a složení</t>
  </si>
  <si>
    <t>1890405161</t>
  </si>
  <si>
    <t>997</t>
  </si>
  <si>
    <t>Přesun sutě</t>
  </si>
  <si>
    <t>997013112</t>
  </si>
  <si>
    <t>Vnitrostaveništní doprava suti a vybouraných hmot pro budovy v přes 6 do 9 m s použitím mechanizace</t>
  </si>
  <si>
    <t>55</t>
  </si>
  <si>
    <t>997013501</t>
  </si>
  <si>
    <t>Odvoz suti a vybouraných hmot na skládku nebo meziskládku do 1 km se složením</t>
  </si>
  <si>
    <t>96</t>
  </si>
  <si>
    <t xml:space="preserve">30,676                                    "železobeton"</t>
  </si>
  <si>
    <t xml:space="preserve">0,612                                             "sklo"</t>
  </si>
  <si>
    <t>56</t>
  </si>
  <si>
    <t>997013509</t>
  </si>
  <si>
    <t>Příplatek k odvozu suti a vybouraných hmot na skládku ZKD 1 km přes 1 km</t>
  </si>
  <si>
    <t>98</t>
  </si>
  <si>
    <t xml:space="preserve">30,676*5                                    "železobeton"</t>
  </si>
  <si>
    <t xml:space="preserve">0,612*5                                             "sklo"</t>
  </si>
  <si>
    <t>57</t>
  </si>
  <si>
    <t>997013862</t>
  </si>
  <si>
    <t>Poplatek za uložení stavebního odpadu na recyklační skládce (skládkovné) z armovaného betonu kód odpadu 17 01 01</t>
  </si>
  <si>
    <t>100</t>
  </si>
  <si>
    <t>997013804</t>
  </si>
  <si>
    <t>Poplatek za uložení na skládce (skládkovné) stavebního odpadu ze skla kód odpadu 17 02 02</t>
  </si>
  <si>
    <t>102</t>
  </si>
  <si>
    <t>998</t>
  </si>
  <si>
    <t>Přesun hmot</t>
  </si>
  <si>
    <t>59</t>
  </si>
  <si>
    <t>998021021</t>
  </si>
  <si>
    <t>Přesun hmot pro haly s nosnou kcí zděnou nebo monolitickou v do 20 m</t>
  </si>
  <si>
    <t>106</t>
  </si>
  <si>
    <t>PSV</t>
  </si>
  <si>
    <t>Práce a dodávky PSV</t>
  </si>
  <si>
    <t>764</t>
  </si>
  <si>
    <t>Konstrukce klempířské</t>
  </si>
  <si>
    <t>764004801</t>
  </si>
  <si>
    <t>Demontáž podokapního žlabu do suti</t>
  </si>
  <si>
    <t>108</t>
  </si>
  <si>
    <t>42,75*2</t>
  </si>
  <si>
    <t>61</t>
  </si>
  <si>
    <t>764004861</t>
  </si>
  <si>
    <t>Demontáž svodu do suti</t>
  </si>
  <si>
    <t>110</t>
  </si>
  <si>
    <t>6,5*4</t>
  </si>
  <si>
    <t>764216602</t>
  </si>
  <si>
    <t>Oplechování rovných parapetů mechanicky kotvené z Pz s povrchovou úpravou rš 200 mm</t>
  </si>
  <si>
    <t>112</t>
  </si>
  <si>
    <t>1,55*(8+12)</t>
  </si>
  <si>
    <t>63</t>
  </si>
  <si>
    <t>764511602</t>
  </si>
  <si>
    <t>Žlab podokapní půlkruhový z Pz s povrchovou úpravou rš 330 mm</t>
  </si>
  <si>
    <t>344008157</t>
  </si>
  <si>
    <t>64</t>
  </si>
  <si>
    <t>764511643</t>
  </si>
  <si>
    <t>Kotlík oválný (trychtýřový) pro podokapní žlaby z Pz s povrchovou úpravou 330/120 mm</t>
  </si>
  <si>
    <t>-895063211</t>
  </si>
  <si>
    <t>65</t>
  </si>
  <si>
    <t>764518623</t>
  </si>
  <si>
    <t>Svody kruhové včetně objímek, kolen, odskoků z Pz s povrchovou úpravou průměru 120 mm</t>
  </si>
  <si>
    <t>1101595232</t>
  </si>
  <si>
    <t>66</t>
  </si>
  <si>
    <t>998764102</t>
  </si>
  <si>
    <t>Přesun hmot tonážní pro konstrukce klempířské v objektech v přes 6 do 12 m</t>
  </si>
  <si>
    <t>120</t>
  </si>
  <si>
    <t>765</t>
  </si>
  <si>
    <t>Krytina skládaná</t>
  </si>
  <si>
    <t>67</t>
  </si>
  <si>
    <t>765192001</t>
  </si>
  <si>
    <t>Nouzové (provizorní) zakrytí střechy plachtou</t>
  </si>
  <si>
    <t>-1699157923</t>
  </si>
  <si>
    <t>12,5*12,5</t>
  </si>
  <si>
    <t>766</t>
  </si>
  <si>
    <t>Konstrukce truhlářské</t>
  </si>
  <si>
    <t>766622115</t>
  </si>
  <si>
    <t>Montáž plastových oken plochy přes 1 m2 pevných v do 1,5 m s rámem do zdiva</t>
  </si>
  <si>
    <t>122</t>
  </si>
  <si>
    <t>1,5*1,5*4</t>
  </si>
  <si>
    <t>69</t>
  </si>
  <si>
    <t>766622121</t>
  </si>
  <si>
    <t>Montáž plastových oken plochy přes 1 m2 pevných v do 1,5 m s rámem do celostěnových panelů</t>
  </si>
  <si>
    <t>124</t>
  </si>
  <si>
    <t>1,5*1,5*5</t>
  </si>
  <si>
    <t>61140043</t>
  </si>
  <si>
    <t>okno plastové s fixním zasklením dvojsklo přes plochu 1m2 do v 1,5m</t>
  </si>
  <si>
    <t>126</t>
  </si>
  <si>
    <t>(4+5)*1,5*1,5</t>
  </si>
  <si>
    <t>71</t>
  </si>
  <si>
    <t>766622131</t>
  </si>
  <si>
    <t>Montáž plastových oken plochy přes 1 m2 otevíravých v do 1,5 m s rámem do zdiva</t>
  </si>
  <si>
    <t>128</t>
  </si>
  <si>
    <t>766622135</t>
  </si>
  <si>
    <t>Montáž plastových oken plochy přes 1 m2 otevíravých v do 1,5 m s rámem do celostěnových panelů</t>
  </si>
  <si>
    <t>130</t>
  </si>
  <si>
    <t>1,5*1,5*7</t>
  </si>
  <si>
    <t>73</t>
  </si>
  <si>
    <t>61140051</t>
  </si>
  <si>
    <t>okno plastové otevíravé/sklopné dvojsklo přes plochu 1m2 do v 1,5m</t>
  </si>
  <si>
    <t>132</t>
  </si>
  <si>
    <t>(4+7)*1,5*1,5</t>
  </si>
  <si>
    <t>74</t>
  </si>
  <si>
    <t>998766102</t>
  </si>
  <si>
    <t>Přesun hmot tonážní pro kce truhlářské v objektech v přes 6 do 12 m</t>
  </si>
  <si>
    <t>134</t>
  </si>
  <si>
    <t>767</t>
  </si>
  <si>
    <t>Konstrukce zámečnické</t>
  </si>
  <si>
    <t>75</t>
  </si>
  <si>
    <t>767652240</t>
  </si>
  <si>
    <t>Montáž vrat garážových otvíravých do ocelové konstrukce pl přes 13 m2</t>
  </si>
  <si>
    <t>140</t>
  </si>
  <si>
    <t>2+1</t>
  </si>
  <si>
    <t>76</t>
  </si>
  <si>
    <t>553447123</t>
  </si>
  <si>
    <t>vrata ocelová otočná zateplená U =1,4W/(m2K) 3,43x5,0 m</t>
  </si>
  <si>
    <t>1801987393</t>
  </si>
  <si>
    <t>77</t>
  </si>
  <si>
    <t>553447134</t>
  </si>
  <si>
    <t>vrata ocelová otočná zateplená U =1,4W/(m2K) 4,8x5,0 m</t>
  </si>
  <si>
    <t>-1134069527</t>
  </si>
  <si>
    <t>767810113</t>
  </si>
  <si>
    <t>Montáž mřížek větracích čtyřhranných průřezu přes 0,04 do 0,09 m2</t>
  </si>
  <si>
    <t>-1569277836</t>
  </si>
  <si>
    <t xml:space="preserve">4                                      "sendvičový panel"</t>
  </si>
  <si>
    <t>79</t>
  </si>
  <si>
    <t>512651549</t>
  </si>
  <si>
    <t>767995114</t>
  </si>
  <si>
    <t>Montáž atypických zámečnických konstrukcí hm přes 20 do 50 kg</t>
  </si>
  <si>
    <t>kg</t>
  </si>
  <si>
    <t>-1826238421</t>
  </si>
  <si>
    <t xml:space="preserve">3,41*8,64                            "výměna prahu vrat - U80"</t>
  </si>
  <si>
    <t>81</t>
  </si>
  <si>
    <t>13010814</t>
  </si>
  <si>
    <t>ocel profilová jakost S235JR (11 375) průřez U (UPN) 80</t>
  </si>
  <si>
    <t>1537054106</t>
  </si>
  <si>
    <t xml:space="preserve">3,41*8,64*0,001*1,1              "výměna prahu vrat - U80"</t>
  </si>
  <si>
    <t>998767102</t>
  </si>
  <si>
    <t>Přesun hmot tonážní pro zámečnické konstrukce v objektech v přes 6 do 12 m</t>
  </si>
  <si>
    <t>146</t>
  </si>
  <si>
    <t>783</t>
  </si>
  <si>
    <t>Dokončovací práce - nátěry</t>
  </si>
  <si>
    <t>83</t>
  </si>
  <si>
    <t>783301303</t>
  </si>
  <si>
    <t>Bezoplachové odrezivění zámečnických konstrukcí</t>
  </si>
  <si>
    <t>148</t>
  </si>
  <si>
    <t xml:space="preserve">48,0*5                                         "očištění a nátěr 5 polí z celkových 7" </t>
  </si>
  <si>
    <t>783301313</t>
  </si>
  <si>
    <t>Odmaštění zámečnických konstrukcí ředidlovým odmašťovačem</t>
  </si>
  <si>
    <t>150</t>
  </si>
  <si>
    <t>85</t>
  </si>
  <si>
    <t>783314201</t>
  </si>
  <si>
    <t>Základní antikorozní jednonásobný syntetický standardní nátěr zámečnických konstrukcí</t>
  </si>
  <si>
    <t>152</t>
  </si>
  <si>
    <t>783315101</t>
  </si>
  <si>
    <t>Mezinátěr jednonásobný syntetický standardní zámečnických konstrukcí</t>
  </si>
  <si>
    <t>154</t>
  </si>
  <si>
    <t>87</t>
  </si>
  <si>
    <t>783317101</t>
  </si>
  <si>
    <t>Krycí jednonásobný syntetický standardní nátěr zámečnických konstrukcí</t>
  </si>
  <si>
    <t>156</t>
  </si>
  <si>
    <t>789</t>
  </si>
  <si>
    <t>Povrchové úpravy ocelových konstrukcí a technologických zařízení</t>
  </si>
  <si>
    <t>789327133</t>
  </si>
  <si>
    <t>Protipožární jednosložkový rozpouštědlový nátěr ocelových konstrukcí třídy III tl přes 200 do 350 μm</t>
  </si>
  <si>
    <t>-1027066917</t>
  </si>
  <si>
    <t xml:space="preserve">0,60*4,7*1                                 "svislá část ocelových sloupů"</t>
  </si>
  <si>
    <t>89</t>
  </si>
  <si>
    <t>789328133</t>
  </si>
  <si>
    <t>Protipožární jednosložkový rozpouštědlový nátěr ocelových konstrukcí třídy IV tl přes 200 do 350 μm</t>
  </si>
  <si>
    <t>-1594042549</t>
  </si>
  <si>
    <t xml:space="preserve">0,84*3,06*10                                 "svislá část ocelových sloupů"</t>
  </si>
  <si>
    <t>2 - Vedlejší náklady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</si>
  <si>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</si>
  <si>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</si>
  <si>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</si>
  <si>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</si>
  <si>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</si>
  <si>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</si>
  <si>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</si>
  <si>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</si>
  <si>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</si>
  <si>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</si>
  <si>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</si>
  <si>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</si>
  <si>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</si>
  <si>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</si>
  <si>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010001000</t>
  </si>
  <si>
    <t>kpl</t>
  </si>
  <si>
    <t>VRN2</t>
  </si>
  <si>
    <t>Příprava staveniště</t>
  </si>
  <si>
    <t>020001000</t>
  </si>
  <si>
    <t>VRN3</t>
  </si>
  <si>
    <t>Zařízení staveniště</t>
  </si>
  <si>
    <t>030001000</t>
  </si>
  <si>
    <t>VRN4</t>
  </si>
  <si>
    <t>Inženýrská činnost</t>
  </si>
  <si>
    <t>040001000</t>
  </si>
  <si>
    <t>VRN5</t>
  </si>
  <si>
    <t>Finanční náklady</t>
  </si>
  <si>
    <t>050001000</t>
  </si>
  <si>
    <t>VRN6</t>
  </si>
  <si>
    <t>Územní vlivy</t>
  </si>
  <si>
    <t>060001000</t>
  </si>
  <si>
    <t>VRN7</t>
  </si>
  <si>
    <t>Provozní vlivy</t>
  </si>
  <si>
    <t>070001000</t>
  </si>
  <si>
    <t>VRN8</t>
  </si>
  <si>
    <t>Přesun stavebních kapacit</t>
  </si>
  <si>
    <t>080001000</t>
  </si>
  <si>
    <t>Další náklady na pracovníky</t>
  </si>
  <si>
    <t>VRN9</t>
  </si>
  <si>
    <t>Ostatní náklady</t>
  </si>
  <si>
    <t>090001000</t>
  </si>
  <si>
    <t>SEZNAM FIGUR</t>
  </si>
  <si>
    <t>Výměra</t>
  </si>
  <si>
    <t xml:space="preserve"> 1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</si>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</sst>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9</v>
      </c>
    </row>
    <row r="4" s="1" customFormat="1" ht="24.96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="1" customFormat="1" ht="12" customHeight="1">
      <c r="B5" s="21"/>
      <c r="D5" s="25" t="s">
        <v>14</v>
      </c>
      <c r="K5" s="26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16</v>
      </c>
      <c r="BS5" s="18" t="s">
        <v>6</v>
      </c>
    </row>
    <row r="6" s="1" customFormat="1" ht="36.96" customHeight="1">
      <c r="B6" s="21"/>
      <c r="D6" s="28" t="s">
        <v>17</v>
      </c>
      <c r="K6" s="29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19</v>
      </c>
      <c r="K7" s="26" t="s">
        <v>1</v>
      </c>
      <c r="AK7" s="31" t="s">
        <v>20</v>
      </c>
      <c r="AN7" s="26" t="s">
        <v>1</v>
      </c>
      <c r="AR7" s="21"/>
      <c r="BE7" s="30"/>
      <c r="BS7" s="18" t="s">
        <v>8</v>
      </c>
    </row>
    <row r="8" s="1" customFormat="1" ht="12" customHeight="1">
      <c r="B8" s="21"/>
      <c r="D8" s="31" t="s">
        <v>21</v>
      </c>
      <c r="K8" s="26" t="s">
        <v>22</v>
      </c>
      <c r="AK8" s="31" t="s">
        <v>23</v>
      </c>
      <c r="AN8" s="32" t="s">
        <v>24</v>
      </c>
      <c r="AR8" s="21"/>
      <c r="BE8" s="30"/>
      <c r="BS8" s="18" t="s">
        <v>8</v>
      </c>
    </row>
    <row r="9" s="1" customFormat="1" ht="14.4" customHeight="1">
      <c r="B9" s="21"/>
      <c r="AR9" s="21"/>
      <c r="BE9" s="30"/>
      <c r="BS9" s="18" t="s">
        <v>8</v>
      </c>
    </row>
    <row r="10" s="1" customFormat="1" ht="12" customHeight="1">
      <c r="B10" s="21"/>
      <c r="D10" s="31" t="s">
        <v>25</v>
      </c>
      <c r="AK10" s="31" t="s">
        <v>26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27</v>
      </c>
      <c r="AK11" s="31" t="s">
        <v>28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8</v>
      </c>
    </row>
    <row r="13" s="1" customFormat="1" ht="12" customHeight="1">
      <c r="B13" s="21"/>
      <c r="D13" s="31" t="s">
        <v>29</v>
      </c>
      <c r="AK13" s="31" t="s">
        <v>26</v>
      </c>
      <c r="AN13" s="33" t="s">
        <v>30</v>
      </c>
      <c r="AR13" s="21"/>
      <c r="BE13" s="30"/>
      <c r="BS13" s="18" t="s">
        <v>8</v>
      </c>
    </row>
    <row r="14">
      <c r="B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N14" s="33" t="s">
        <v>30</v>
      </c>
      <c r="AR14" s="21"/>
      <c r="BE14" s="30"/>
      <c r="BS14" s="18" t="s">
        <v>8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31</v>
      </c>
      <c r="AK16" s="31" t="s">
        <v>26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32</v>
      </c>
      <c r="AK17" s="31" t="s">
        <v>28</v>
      </c>
      <c r="AN17" s="26" t="s">
        <v>1</v>
      </c>
      <c r="AR17" s="21"/>
      <c r="BE17" s="30"/>
      <c r="BS17" s="18" t="s">
        <v>33</v>
      </c>
    </row>
    <row r="18" s="1" customFormat="1" ht="6.96" customHeight="1">
      <c r="B18" s="21"/>
      <c r="AR18" s="21"/>
      <c r="BE18" s="30"/>
      <c r="BS18" s="18" t="s">
        <v>8</v>
      </c>
    </row>
    <row r="19" s="1" customFormat="1" ht="12" customHeight="1">
      <c r="B19" s="21"/>
      <c r="D19" s="31" t="s">
        <v>34</v>
      </c>
      <c r="AK19" s="31" t="s">
        <v>26</v>
      </c>
      <c r="AN19" s="26" t="s">
        <v>1</v>
      </c>
      <c r="AR19" s="21"/>
      <c r="BE19" s="30"/>
      <c r="BS19" s="18" t="s">
        <v>8</v>
      </c>
    </row>
    <row r="20" s="1" customFormat="1" ht="18.48" customHeight="1">
      <c r="B20" s="21"/>
      <c r="E20" s="26" t="s">
        <v>35</v>
      </c>
      <c r="AK20" s="31" t="s">
        <v>28</v>
      </c>
      <c r="AN20" s="26" t="s">
        <v>1</v>
      </c>
      <c r="AR20" s="21"/>
      <c r="BE20" s="30"/>
      <c r="BS20" s="18" t="s">
        <v>33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36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ROUND(AG94,0)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41</v>
      </c>
      <c r="E29" s="3"/>
      <c r="F29" s="31" t="s">
        <v>42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0)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0)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43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0)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0)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44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0)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45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0)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46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0)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48</v>
      </c>
      <c r="U35" s="49"/>
      <c r="V35" s="49"/>
      <c r="W35" s="49"/>
      <c r="X35" s="51" t="s">
        <v>49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50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51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52</v>
      </c>
      <c r="AI60" s="40"/>
      <c r="AJ60" s="40"/>
      <c r="AK60" s="40"/>
      <c r="AL60" s="40"/>
      <c r="AM60" s="57" t="s">
        <v>53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54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55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52</v>
      </c>
      <c r="AI75" s="40"/>
      <c r="AJ75" s="40"/>
      <c r="AK75" s="40"/>
      <c r="AL75" s="40"/>
      <c r="AM75" s="57" t="s">
        <v>53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14</v>
      </c>
      <c r="D84" s="4"/>
      <c r="E84" s="4"/>
      <c r="F84" s="4"/>
      <c r="G84" s="4"/>
      <c r="H84" s="4"/>
      <c r="I84" s="4"/>
      <c r="J84" s="4"/>
      <c r="K84" s="4"/>
      <c r="L84" s="4" t="str">
        <f>K5</f>
        <v>Petrik11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17</v>
      </c>
      <c r="D85" s="5"/>
      <c r="E85" s="5"/>
      <c r="F85" s="5"/>
      <c r="G85" s="5"/>
      <c r="H85" s="5"/>
      <c r="I85" s="5"/>
      <c r="J85" s="5"/>
      <c r="K85" s="5"/>
      <c r="L85" s="66" t="str">
        <f>K6</f>
        <v>Stavební úpravy stávající haly ČOV Jičín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21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Jičín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23</v>
      </c>
      <c r="AJ87" s="37"/>
      <c r="AK87" s="37"/>
      <c r="AL87" s="37"/>
      <c r="AM87" s="68" t="str">
        <f>IF(AN8= "","",AN8)</f>
        <v>3. 12. 2023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25.65" customHeight="1">
      <c r="A89" s="37"/>
      <c r="B89" s="38"/>
      <c r="C89" s="31" t="s">
        <v>25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>VOS a.s., Na Tobolce 428, Jičín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31</v>
      </c>
      <c r="AJ89" s="37"/>
      <c r="AK89" s="37"/>
      <c r="AL89" s="37"/>
      <c r="AM89" s="69" t="str">
        <f>IF(E17="","",E17)</f>
        <v>ing. Aleš Petřík, Rohoznice 51, Miletín</v>
      </c>
      <c r="AN89" s="4"/>
      <c r="AO89" s="4"/>
      <c r="AP89" s="4"/>
      <c r="AQ89" s="37"/>
      <c r="AR89" s="38"/>
      <c r="AS89" s="70" t="s">
        <v>57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29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34</v>
      </c>
      <c r="AJ90" s="37"/>
      <c r="AK90" s="37"/>
      <c r="AL90" s="37"/>
      <c r="AM90" s="69" t="str">
        <f>IF(E20="","",E20)</f>
        <v>ing. V. Švehla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58</v>
      </c>
      <c r="D92" s="79"/>
      <c r="E92" s="79"/>
      <c r="F92" s="79"/>
      <c r="G92" s="79"/>
      <c r="H92" s="80"/>
      <c r="I92" s="81" t="s">
        <v>59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60</v>
      </c>
      <c r="AH92" s="79"/>
      <c r="AI92" s="79"/>
      <c r="AJ92" s="79"/>
      <c r="AK92" s="79"/>
      <c r="AL92" s="79"/>
      <c r="AM92" s="79"/>
      <c r="AN92" s="81" t="s">
        <v>61</v>
      </c>
      <c r="AO92" s="79"/>
      <c r="AP92" s="83"/>
      <c r="AQ92" s="84" t="s">
        <v>62</v>
      </c>
      <c r="AR92" s="38"/>
      <c r="AS92" s="85" t="s">
        <v>63</v>
      </c>
      <c r="AT92" s="86" t="s">
        <v>64</v>
      </c>
      <c r="AU92" s="86" t="s">
        <v>65</v>
      </c>
      <c r="AV92" s="86" t="s">
        <v>66</v>
      </c>
      <c r="AW92" s="86" t="s">
        <v>67</v>
      </c>
      <c r="AX92" s="86" t="s">
        <v>68</v>
      </c>
      <c r="AY92" s="86" t="s">
        <v>69</v>
      </c>
      <c r="AZ92" s="86" t="s">
        <v>70</v>
      </c>
      <c r="BA92" s="86" t="s">
        <v>71</v>
      </c>
      <c r="BB92" s="86" t="s">
        <v>72</v>
      </c>
      <c r="BC92" s="86" t="s">
        <v>73</v>
      </c>
      <c r="BD92" s="87" t="s">
        <v>74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75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ROUND(SUM(AG95:AG96),0)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ROUND(SUM(AS95:AS96),0)</f>
        <v>0</v>
      </c>
      <c r="AT94" s="98">
        <f>ROUND(SUM(AV94:AW94),0)</f>
        <v>0</v>
      </c>
      <c r="AU94" s="99">
        <f>ROUND(SUM(AU95:AU96),5)</f>
        <v>0</v>
      </c>
      <c r="AV94" s="98">
        <f>ROUND(AZ94*L29,0)</f>
        <v>0</v>
      </c>
      <c r="AW94" s="98">
        <f>ROUND(BA94*L30,0)</f>
        <v>0</v>
      </c>
      <c r="AX94" s="98">
        <f>ROUND(BB94*L29,0)</f>
        <v>0</v>
      </c>
      <c r="AY94" s="98">
        <f>ROUND(BC94*L30,0)</f>
        <v>0</v>
      </c>
      <c r="AZ94" s="98">
        <f>ROUND(SUM(AZ95:AZ96),0)</f>
        <v>0</v>
      </c>
      <c r="BA94" s="98">
        <f>ROUND(SUM(BA95:BA96),0)</f>
        <v>0</v>
      </c>
      <c r="BB94" s="98">
        <f>ROUND(SUM(BB95:BB96),0)</f>
        <v>0</v>
      </c>
      <c r="BC94" s="98">
        <f>ROUND(SUM(BC95:BC96),0)</f>
        <v>0</v>
      </c>
      <c r="BD94" s="100">
        <f>ROUND(SUM(BD95:BD96),0)</f>
        <v>0</v>
      </c>
      <c r="BE94" s="6"/>
      <c r="BS94" s="101" t="s">
        <v>76</v>
      </c>
      <c r="BT94" s="101" t="s">
        <v>77</v>
      </c>
      <c r="BU94" s="102" t="s">
        <v>78</v>
      </c>
      <c r="BV94" s="101" t="s">
        <v>79</v>
      </c>
      <c r="BW94" s="101" t="s">
        <v>4</v>
      </c>
      <c r="BX94" s="101" t="s">
        <v>80</v>
      </c>
      <c r="CL94" s="101" t="s">
        <v>1</v>
      </c>
    </row>
    <row r="95" s="7" customFormat="1" ht="16.5" customHeight="1">
      <c r="A95" s="103" t="s">
        <v>81</v>
      </c>
      <c r="B95" s="104"/>
      <c r="C95" s="105"/>
      <c r="D95" s="106" t="s">
        <v>8</v>
      </c>
      <c r="E95" s="106"/>
      <c r="F95" s="106"/>
      <c r="G95" s="106"/>
      <c r="H95" s="106"/>
      <c r="I95" s="107"/>
      <c r="J95" s="106" t="s">
        <v>82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'1 - Stavební úpravy'!J30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83</v>
      </c>
      <c r="AR95" s="104"/>
      <c r="AS95" s="110">
        <v>0</v>
      </c>
      <c r="AT95" s="111">
        <f>ROUND(SUM(AV95:AW95),0)</f>
        <v>0</v>
      </c>
      <c r="AU95" s="112">
        <f>'1 - Stavební úpravy'!P133</f>
        <v>0</v>
      </c>
      <c r="AV95" s="111">
        <f>'1 - Stavební úpravy'!J33</f>
        <v>0</v>
      </c>
      <c r="AW95" s="111">
        <f>'1 - Stavební úpravy'!J34</f>
        <v>0</v>
      </c>
      <c r="AX95" s="111">
        <f>'1 - Stavební úpravy'!J35</f>
        <v>0</v>
      </c>
      <c r="AY95" s="111">
        <f>'1 - Stavební úpravy'!J36</f>
        <v>0</v>
      </c>
      <c r="AZ95" s="111">
        <f>'1 - Stavební úpravy'!F33</f>
        <v>0</v>
      </c>
      <c r="BA95" s="111">
        <f>'1 - Stavební úpravy'!F34</f>
        <v>0</v>
      </c>
      <c r="BB95" s="111">
        <f>'1 - Stavební úpravy'!F35</f>
        <v>0</v>
      </c>
      <c r="BC95" s="111">
        <f>'1 - Stavební úpravy'!F36</f>
        <v>0</v>
      </c>
      <c r="BD95" s="113">
        <f>'1 - Stavební úpravy'!F37</f>
        <v>0</v>
      </c>
      <c r="BE95" s="7"/>
      <c r="BT95" s="114" t="s">
        <v>8</v>
      </c>
      <c r="BV95" s="114" t="s">
        <v>79</v>
      </c>
      <c r="BW95" s="114" t="s">
        <v>84</v>
      </c>
      <c r="BX95" s="114" t="s">
        <v>4</v>
      </c>
      <c r="CL95" s="114" t="s">
        <v>1</v>
      </c>
      <c r="CM95" s="114" t="s">
        <v>85</v>
      </c>
    </row>
    <row r="96" s="7" customFormat="1" ht="16.5" customHeight="1">
      <c r="A96" s="103" t="s">
        <v>81</v>
      </c>
      <c r="B96" s="104"/>
      <c r="C96" s="105"/>
      <c r="D96" s="106" t="s">
        <v>85</v>
      </c>
      <c r="E96" s="106"/>
      <c r="F96" s="106"/>
      <c r="G96" s="106"/>
      <c r="H96" s="106"/>
      <c r="I96" s="107"/>
      <c r="J96" s="106" t="s">
        <v>86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'2 - Vedlejší náklady'!J30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83</v>
      </c>
      <c r="AR96" s="104"/>
      <c r="AS96" s="115">
        <v>0</v>
      </c>
      <c r="AT96" s="116">
        <f>ROUND(SUM(AV96:AW96),0)</f>
        <v>0</v>
      </c>
      <c r="AU96" s="117">
        <f>'2 - Vedlejší náklady'!P126</f>
        <v>0</v>
      </c>
      <c r="AV96" s="116">
        <f>'2 - Vedlejší náklady'!J33</f>
        <v>0</v>
      </c>
      <c r="AW96" s="116">
        <f>'2 - Vedlejší náklady'!J34</f>
        <v>0</v>
      </c>
      <c r="AX96" s="116">
        <f>'2 - Vedlejší náklady'!J35</f>
        <v>0</v>
      </c>
      <c r="AY96" s="116">
        <f>'2 - Vedlejší náklady'!J36</f>
        <v>0</v>
      </c>
      <c r="AZ96" s="116">
        <f>'2 - Vedlejší náklady'!F33</f>
        <v>0</v>
      </c>
      <c r="BA96" s="116">
        <f>'2 - Vedlejší náklady'!F34</f>
        <v>0</v>
      </c>
      <c r="BB96" s="116">
        <f>'2 - Vedlejší náklady'!F35</f>
        <v>0</v>
      </c>
      <c r="BC96" s="116">
        <f>'2 - Vedlejší náklady'!F36</f>
        <v>0</v>
      </c>
      <c r="BD96" s="118">
        <f>'2 - Vedlejší náklady'!F37</f>
        <v>0</v>
      </c>
      <c r="BE96" s="7"/>
      <c r="BT96" s="114" t="s">
        <v>8</v>
      </c>
      <c r="BV96" s="114" t="s">
        <v>79</v>
      </c>
      <c r="BW96" s="114" t="s">
        <v>87</v>
      </c>
      <c r="BX96" s="114" t="s">
        <v>4</v>
      </c>
      <c r="CL96" s="114" t="s">
        <v>1</v>
      </c>
      <c r="CM96" s="114" t="s">
        <v>85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1 - Stavební úpravy'!C2" display="/"/>
    <hyperlink ref="A96" location="'2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  <c r="AZ2" s="119" t="s">
        <v>88</v>
      </c>
      <c r="BA2" s="119" t="s">
        <v>89</v>
      </c>
      <c r="BB2" s="119" t="s">
        <v>1</v>
      </c>
      <c r="BC2" s="119" t="s">
        <v>90</v>
      </c>
      <c r="BD2" s="119" t="s">
        <v>85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  <c r="AZ3" s="119" t="s">
        <v>91</v>
      </c>
      <c r="BA3" s="119" t="s">
        <v>92</v>
      </c>
      <c r="BB3" s="119" t="s">
        <v>1</v>
      </c>
      <c r="BC3" s="119" t="s">
        <v>93</v>
      </c>
      <c r="BD3" s="119" t="s">
        <v>85</v>
      </c>
    </row>
    <row r="4" s="1" customFormat="1" ht="24.96" customHeight="1">
      <c r="B4" s="21"/>
      <c r="D4" s="22" t="s">
        <v>94</v>
      </c>
      <c r="L4" s="21"/>
      <c r="M4" s="120" t="s">
        <v>11</v>
      </c>
      <c r="AT4" s="18" t="s">
        <v>3</v>
      </c>
      <c r="AZ4" s="119" t="s">
        <v>95</v>
      </c>
      <c r="BA4" s="119" t="s">
        <v>96</v>
      </c>
      <c r="BB4" s="119" t="s">
        <v>1</v>
      </c>
      <c r="BC4" s="119" t="s">
        <v>97</v>
      </c>
      <c r="BD4" s="119" t="s">
        <v>85</v>
      </c>
    </row>
    <row r="5" s="1" customFormat="1" ht="6.96" customHeight="1">
      <c r="B5" s="21"/>
      <c r="L5" s="21"/>
      <c r="AZ5" s="119" t="s">
        <v>98</v>
      </c>
      <c r="BA5" s="119" t="s">
        <v>99</v>
      </c>
      <c r="BB5" s="119" t="s">
        <v>1</v>
      </c>
      <c r="BC5" s="119" t="s">
        <v>100</v>
      </c>
      <c r="BD5" s="119" t="s">
        <v>85</v>
      </c>
    </row>
    <row r="6" s="1" customFormat="1" ht="12" customHeight="1">
      <c r="B6" s="21"/>
      <c r="D6" s="31" t="s">
        <v>17</v>
      </c>
      <c r="L6" s="21"/>
      <c r="AZ6" s="119" t="s">
        <v>101</v>
      </c>
      <c r="BA6" s="119" t="s">
        <v>102</v>
      </c>
      <c r="BB6" s="119" t="s">
        <v>1</v>
      </c>
      <c r="BC6" s="119" t="s">
        <v>103</v>
      </c>
      <c r="BD6" s="119" t="s">
        <v>85</v>
      </c>
    </row>
    <row r="7" s="1" customFormat="1" ht="16.5" customHeight="1">
      <c r="B7" s="21"/>
      <c r="E7" s="121" t="str">
        <f>'Rekapitulace stavby'!K6</f>
        <v>Stavební úpravy stávající haly ČOV Jičín</v>
      </c>
      <c r="F7" s="31"/>
      <c r="G7" s="31"/>
      <c r="H7" s="31"/>
      <c r="L7" s="21"/>
      <c r="AZ7" s="119" t="s">
        <v>104</v>
      </c>
      <c r="BA7" s="119" t="s">
        <v>105</v>
      </c>
      <c r="BB7" s="119" t="s">
        <v>1</v>
      </c>
      <c r="BC7" s="119" t="s">
        <v>106</v>
      </c>
      <c r="BD7" s="119" t="s">
        <v>85</v>
      </c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Z8" s="119" t="s">
        <v>108</v>
      </c>
      <c r="BA8" s="119" t="s">
        <v>109</v>
      </c>
      <c r="BB8" s="119" t="s">
        <v>1</v>
      </c>
      <c r="BC8" s="119" t="s">
        <v>110</v>
      </c>
      <c r="BD8" s="119" t="s">
        <v>85</v>
      </c>
    </row>
    <row r="9" s="2" customFormat="1" ht="16.5" customHeight="1">
      <c r="A9" s="37"/>
      <c r="B9" s="38"/>
      <c r="C9" s="37"/>
      <c r="D9" s="37"/>
      <c r="E9" s="66" t="s">
        <v>111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Z9" s="119" t="s">
        <v>112</v>
      </c>
      <c r="BA9" s="119" t="s">
        <v>113</v>
      </c>
      <c r="BB9" s="119" t="s">
        <v>1</v>
      </c>
      <c r="BC9" s="119" t="s">
        <v>114</v>
      </c>
      <c r="BD9" s="119" t="s">
        <v>85</v>
      </c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Z10" s="119" t="s">
        <v>115</v>
      </c>
      <c r="BA10" s="119" t="s">
        <v>116</v>
      </c>
      <c r="BB10" s="119" t="s">
        <v>1</v>
      </c>
      <c r="BC10" s="119" t="s">
        <v>117</v>
      </c>
      <c r="BD10" s="119" t="s">
        <v>85</v>
      </c>
    </row>
    <row r="11" s="2" customFormat="1" ht="12" customHeight="1">
      <c r="A11" s="37"/>
      <c r="B11" s="38"/>
      <c r="C11" s="37"/>
      <c r="D11" s="31" t="s">
        <v>19</v>
      </c>
      <c r="E11" s="37"/>
      <c r="F11" s="26" t="s">
        <v>1</v>
      </c>
      <c r="G11" s="37"/>
      <c r="H11" s="37"/>
      <c r="I11" s="31" t="s">
        <v>20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Z11" s="119" t="s">
        <v>118</v>
      </c>
      <c r="BA11" s="119" t="s">
        <v>119</v>
      </c>
      <c r="BB11" s="119" t="s">
        <v>1</v>
      </c>
      <c r="BC11" s="119" t="s">
        <v>120</v>
      </c>
      <c r="BD11" s="119" t="s">
        <v>85</v>
      </c>
    </row>
    <row r="12" s="2" customFormat="1" ht="12" customHeight="1">
      <c r="A12" s="37"/>
      <c r="B12" s="38"/>
      <c r="C12" s="37"/>
      <c r="D12" s="31" t="s">
        <v>21</v>
      </c>
      <c r="E12" s="37"/>
      <c r="F12" s="26" t="s">
        <v>22</v>
      </c>
      <c r="G12" s="37"/>
      <c r="H12" s="37"/>
      <c r="I12" s="31" t="s">
        <v>23</v>
      </c>
      <c r="J12" s="68" t="str">
        <f>'Rekapitulace stavby'!AN8</f>
        <v>3. 12. 2023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Z12" s="119" t="s">
        <v>121</v>
      </c>
      <c r="BA12" s="119" t="s">
        <v>122</v>
      </c>
      <c r="BB12" s="119" t="s">
        <v>1</v>
      </c>
      <c r="BC12" s="119" t="s">
        <v>123</v>
      </c>
      <c r="BD12" s="119" t="s">
        <v>85</v>
      </c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Z13" s="119" t="s">
        <v>124</v>
      </c>
      <c r="BA13" s="119" t="s">
        <v>125</v>
      </c>
      <c r="BB13" s="119" t="s">
        <v>1</v>
      </c>
      <c r="BC13" s="119" t="s">
        <v>126</v>
      </c>
      <c r="BD13" s="119" t="s">
        <v>85</v>
      </c>
    </row>
    <row r="14" s="2" customFormat="1" ht="12" customHeight="1">
      <c r="A14" s="37"/>
      <c r="B14" s="38"/>
      <c r="C14" s="37"/>
      <c r="D14" s="31" t="s">
        <v>25</v>
      </c>
      <c r="E14" s="37"/>
      <c r="F14" s="37"/>
      <c r="G14" s="37"/>
      <c r="H14" s="37"/>
      <c r="I14" s="31" t="s">
        <v>26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Z14" s="119" t="s">
        <v>127</v>
      </c>
      <c r="BA14" s="119" t="s">
        <v>128</v>
      </c>
      <c r="BB14" s="119" t="s">
        <v>1</v>
      </c>
      <c r="BC14" s="119" t="s">
        <v>129</v>
      </c>
      <c r="BD14" s="119" t="s">
        <v>85</v>
      </c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31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26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26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26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2"/>
      <c r="B27" s="123"/>
      <c r="C27" s="122"/>
      <c r="D27" s="122"/>
      <c r="E27" s="35" t="s">
        <v>1</v>
      </c>
      <c r="F27" s="35"/>
      <c r="G27" s="35"/>
      <c r="H27" s="3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5" t="s">
        <v>37</v>
      </c>
      <c r="E30" s="37"/>
      <c r="F30" s="37"/>
      <c r="G30" s="37"/>
      <c r="H30" s="37"/>
      <c r="I30" s="37"/>
      <c r="J30" s="95">
        <f>ROUND(J133, 0)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6" t="s">
        <v>41</v>
      </c>
      <c r="E33" s="31" t="s">
        <v>42</v>
      </c>
      <c r="F33" s="127">
        <f>ROUND((SUM(BE133:BE424)),  0)</f>
        <v>0</v>
      </c>
      <c r="G33" s="37"/>
      <c r="H33" s="37"/>
      <c r="I33" s="128">
        <v>0.20999999999999999</v>
      </c>
      <c r="J33" s="127">
        <f>ROUND(((SUM(BE133:BE424))*I33),  0)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7">
        <f>ROUND((SUM(BF133:BF424)),  0)</f>
        <v>0</v>
      </c>
      <c r="G34" s="37"/>
      <c r="H34" s="37"/>
      <c r="I34" s="128">
        <v>0.14999999999999999</v>
      </c>
      <c r="J34" s="127">
        <f>ROUND(((SUM(BF133:BF424))*I34),  0)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7">
        <f>ROUND((SUM(BG133:BG424)),  0)</f>
        <v>0</v>
      </c>
      <c r="G35" s="37"/>
      <c r="H35" s="37"/>
      <c r="I35" s="128">
        <v>0.20999999999999999</v>
      </c>
      <c r="J35" s="127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7">
        <f>ROUND((SUM(BH133:BH424)),  0)</f>
        <v>0</v>
      </c>
      <c r="G36" s="37"/>
      <c r="H36" s="37"/>
      <c r="I36" s="128">
        <v>0.14999999999999999</v>
      </c>
      <c r="J36" s="127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7">
        <f>ROUND((SUM(BI133:BI424)),  0)</f>
        <v>0</v>
      </c>
      <c r="G37" s="37"/>
      <c r="H37" s="37"/>
      <c r="I37" s="128">
        <v>0</v>
      </c>
      <c r="J37" s="127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9"/>
      <c r="D39" s="130" t="s">
        <v>47</v>
      </c>
      <c r="E39" s="80"/>
      <c r="F39" s="80"/>
      <c r="G39" s="131" t="s">
        <v>48</v>
      </c>
      <c r="H39" s="132" t="s">
        <v>49</v>
      </c>
      <c r="I39" s="80"/>
      <c r="J39" s="133">
        <f>SUM(J30:J37)</f>
        <v>0</v>
      </c>
      <c r="K39" s="134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5" t="s">
        <v>53</v>
      </c>
      <c r="G61" s="57" t="s">
        <v>52</v>
      </c>
      <c r="H61" s="40"/>
      <c r="I61" s="40"/>
      <c r="J61" s="136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5" t="s">
        <v>53</v>
      </c>
      <c r="G76" s="57" t="s">
        <v>52</v>
      </c>
      <c r="H76" s="40"/>
      <c r="I76" s="40"/>
      <c r="J76" s="136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130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1" t="str">
        <f>E7</f>
        <v>Stavební úpravy stávající haly ČOV Jičín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1 - Stavební úpravy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7"/>
      <c r="E89" s="37"/>
      <c r="F89" s="26" t="str">
        <f>F12</f>
        <v>Jičín</v>
      </c>
      <c r="G89" s="37"/>
      <c r="H89" s="37"/>
      <c r="I89" s="31" t="s">
        <v>23</v>
      </c>
      <c r="J89" s="68" t="str">
        <f>IF(J12="","",J12)</f>
        <v>3. 12. 2023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25</v>
      </c>
      <c r="D91" s="37"/>
      <c r="E91" s="37"/>
      <c r="F91" s="26" t="str">
        <f>E15</f>
        <v>VOS a.s., Na Tobolce 428, Jičín</v>
      </c>
      <c r="G91" s="37"/>
      <c r="H91" s="37"/>
      <c r="I91" s="31" t="s">
        <v>31</v>
      </c>
      <c r="J91" s="35" t="str">
        <f>E21</f>
        <v>ing. Aleš Petřík, Rohoznice 51, Miletín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ing. V. Švehla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7" t="s">
        <v>131</v>
      </c>
      <c r="D94" s="129"/>
      <c r="E94" s="129"/>
      <c r="F94" s="129"/>
      <c r="G94" s="129"/>
      <c r="H94" s="129"/>
      <c r="I94" s="129"/>
      <c r="J94" s="138" t="s">
        <v>132</v>
      </c>
      <c r="K94" s="129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9" t="s">
        <v>133</v>
      </c>
      <c r="D96" s="37"/>
      <c r="E96" s="37"/>
      <c r="F96" s="37"/>
      <c r="G96" s="37"/>
      <c r="H96" s="37"/>
      <c r="I96" s="37"/>
      <c r="J96" s="95">
        <f>J133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134</v>
      </c>
    </row>
    <row r="97" s="9" customFormat="1" ht="24.96" customHeight="1">
      <c r="A97" s="9"/>
      <c r="B97" s="140"/>
      <c r="C97" s="9"/>
      <c r="D97" s="141" t="s">
        <v>135</v>
      </c>
      <c r="E97" s="142"/>
      <c r="F97" s="142"/>
      <c r="G97" s="142"/>
      <c r="H97" s="142"/>
      <c r="I97" s="142"/>
      <c r="J97" s="143">
        <f>J134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136</v>
      </c>
      <c r="E98" s="146"/>
      <c r="F98" s="146"/>
      <c r="G98" s="146"/>
      <c r="H98" s="146"/>
      <c r="I98" s="146"/>
      <c r="J98" s="147">
        <f>J135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137</v>
      </c>
      <c r="E99" s="146"/>
      <c r="F99" s="146"/>
      <c r="G99" s="146"/>
      <c r="H99" s="146"/>
      <c r="I99" s="146"/>
      <c r="J99" s="147">
        <f>J144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138</v>
      </c>
      <c r="E100" s="146"/>
      <c r="F100" s="146"/>
      <c r="G100" s="146"/>
      <c r="H100" s="146"/>
      <c r="I100" s="146"/>
      <c r="J100" s="147">
        <f>J161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139</v>
      </c>
      <c r="E101" s="146"/>
      <c r="F101" s="146"/>
      <c r="G101" s="146"/>
      <c r="H101" s="146"/>
      <c r="I101" s="146"/>
      <c r="J101" s="147">
        <f>J169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140</v>
      </c>
      <c r="E102" s="146"/>
      <c r="F102" s="146"/>
      <c r="G102" s="146"/>
      <c r="H102" s="146"/>
      <c r="I102" s="146"/>
      <c r="J102" s="147">
        <f>J177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141</v>
      </c>
      <c r="E103" s="146"/>
      <c r="F103" s="146"/>
      <c r="G103" s="146"/>
      <c r="H103" s="146"/>
      <c r="I103" s="146"/>
      <c r="J103" s="147">
        <f>J270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142</v>
      </c>
      <c r="E104" s="146"/>
      <c r="F104" s="146"/>
      <c r="G104" s="146"/>
      <c r="H104" s="146"/>
      <c r="I104" s="146"/>
      <c r="J104" s="147">
        <f>J308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143</v>
      </c>
      <c r="E105" s="146"/>
      <c r="F105" s="146"/>
      <c r="G105" s="146"/>
      <c r="H105" s="146"/>
      <c r="I105" s="146"/>
      <c r="J105" s="147">
        <f>J330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4"/>
      <c r="C106" s="10"/>
      <c r="D106" s="145" t="s">
        <v>144</v>
      </c>
      <c r="E106" s="146"/>
      <c r="F106" s="146"/>
      <c r="G106" s="146"/>
      <c r="H106" s="146"/>
      <c r="I106" s="146"/>
      <c r="J106" s="147">
        <f>J342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0"/>
      <c r="C107" s="9"/>
      <c r="D107" s="141" t="s">
        <v>145</v>
      </c>
      <c r="E107" s="142"/>
      <c r="F107" s="142"/>
      <c r="G107" s="142"/>
      <c r="H107" s="142"/>
      <c r="I107" s="142"/>
      <c r="J107" s="143">
        <f>J344</f>
        <v>0</v>
      </c>
      <c r="K107" s="9"/>
      <c r="L107" s="14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44"/>
      <c r="C108" s="10"/>
      <c r="D108" s="145" t="s">
        <v>146</v>
      </c>
      <c r="E108" s="146"/>
      <c r="F108" s="146"/>
      <c r="G108" s="146"/>
      <c r="H108" s="146"/>
      <c r="I108" s="146"/>
      <c r="J108" s="147">
        <f>J345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147</v>
      </c>
      <c r="E109" s="146"/>
      <c r="F109" s="146"/>
      <c r="G109" s="146"/>
      <c r="H109" s="146"/>
      <c r="I109" s="146"/>
      <c r="J109" s="147">
        <f>J363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148</v>
      </c>
      <c r="E110" s="146"/>
      <c r="F110" s="146"/>
      <c r="G110" s="146"/>
      <c r="H110" s="146"/>
      <c r="I110" s="146"/>
      <c r="J110" s="147">
        <f>J366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4"/>
      <c r="C111" s="10"/>
      <c r="D111" s="145" t="s">
        <v>149</v>
      </c>
      <c r="E111" s="146"/>
      <c r="F111" s="146"/>
      <c r="G111" s="146"/>
      <c r="H111" s="146"/>
      <c r="I111" s="146"/>
      <c r="J111" s="147">
        <f>J385</f>
        <v>0</v>
      </c>
      <c r="K111" s="10"/>
      <c r="L111" s="14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4"/>
      <c r="C112" s="10"/>
      <c r="D112" s="145" t="s">
        <v>150</v>
      </c>
      <c r="E112" s="146"/>
      <c r="F112" s="146"/>
      <c r="G112" s="146"/>
      <c r="H112" s="146"/>
      <c r="I112" s="146"/>
      <c r="J112" s="147">
        <f>J402</f>
        <v>0</v>
      </c>
      <c r="K112" s="10"/>
      <c r="L112" s="14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4"/>
      <c r="C113" s="10"/>
      <c r="D113" s="145" t="s">
        <v>151</v>
      </c>
      <c r="E113" s="146"/>
      <c r="F113" s="146"/>
      <c r="G113" s="146"/>
      <c r="H113" s="146"/>
      <c r="I113" s="146"/>
      <c r="J113" s="147">
        <f>J418</f>
        <v>0</v>
      </c>
      <c r="K113" s="10"/>
      <c r="L113" s="14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9" s="2" customFormat="1" ht="6.96" customHeight="1">
      <c r="A119" s="37"/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4.96" customHeight="1">
      <c r="A120" s="37"/>
      <c r="B120" s="38"/>
      <c r="C120" s="22" t="s">
        <v>152</v>
      </c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17</v>
      </c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7"/>
      <c r="D123" s="37"/>
      <c r="E123" s="121" t="str">
        <f>E7</f>
        <v>Stavební úpravy stávající haly ČOV Jičín</v>
      </c>
      <c r="F123" s="31"/>
      <c r="G123" s="31"/>
      <c r="H123" s="31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107</v>
      </c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6.5" customHeight="1">
      <c r="A125" s="37"/>
      <c r="B125" s="38"/>
      <c r="C125" s="37"/>
      <c r="D125" s="37"/>
      <c r="E125" s="66" t="str">
        <f>E9</f>
        <v>1 - Stavební úpravy</v>
      </c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7"/>
      <c r="D126" s="37"/>
      <c r="E126" s="37"/>
      <c r="F126" s="37"/>
      <c r="G126" s="37"/>
      <c r="H126" s="37"/>
      <c r="I126" s="37"/>
      <c r="J126" s="37"/>
      <c r="K126" s="37"/>
      <c r="L126" s="54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21</v>
      </c>
      <c r="D127" s="37"/>
      <c r="E127" s="37"/>
      <c r="F127" s="26" t="str">
        <f>F12</f>
        <v>Jičín</v>
      </c>
      <c r="G127" s="37"/>
      <c r="H127" s="37"/>
      <c r="I127" s="31" t="s">
        <v>23</v>
      </c>
      <c r="J127" s="68" t="str">
        <f>IF(J12="","",J12)</f>
        <v>3. 12. 2023</v>
      </c>
      <c r="K127" s="37"/>
      <c r="L127" s="54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7"/>
      <c r="D128" s="37"/>
      <c r="E128" s="37"/>
      <c r="F128" s="37"/>
      <c r="G128" s="37"/>
      <c r="H128" s="37"/>
      <c r="I128" s="37"/>
      <c r="J128" s="37"/>
      <c r="K128" s="37"/>
      <c r="L128" s="54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25.65" customHeight="1">
      <c r="A129" s="37"/>
      <c r="B129" s="38"/>
      <c r="C129" s="31" t="s">
        <v>25</v>
      </c>
      <c r="D129" s="37"/>
      <c r="E129" s="37"/>
      <c r="F129" s="26" t="str">
        <f>E15</f>
        <v>VOS a.s., Na Tobolce 428, Jičín</v>
      </c>
      <c r="G129" s="37"/>
      <c r="H129" s="37"/>
      <c r="I129" s="31" t="s">
        <v>31</v>
      </c>
      <c r="J129" s="35" t="str">
        <f>E21</f>
        <v>ing. Aleš Petřík, Rohoznice 51, Miletín</v>
      </c>
      <c r="K129" s="37"/>
      <c r="L129" s="54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29</v>
      </c>
      <c r="D130" s="37"/>
      <c r="E130" s="37"/>
      <c r="F130" s="26" t="str">
        <f>IF(E18="","",E18)</f>
        <v>Vyplň údaj</v>
      </c>
      <c r="G130" s="37"/>
      <c r="H130" s="37"/>
      <c r="I130" s="31" t="s">
        <v>34</v>
      </c>
      <c r="J130" s="35" t="str">
        <f>E24</f>
        <v>ing. V. Švehla</v>
      </c>
      <c r="K130" s="37"/>
      <c r="L130" s="54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7"/>
      <c r="D131" s="37"/>
      <c r="E131" s="37"/>
      <c r="F131" s="37"/>
      <c r="G131" s="37"/>
      <c r="H131" s="37"/>
      <c r="I131" s="37"/>
      <c r="J131" s="37"/>
      <c r="K131" s="37"/>
      <c r="L131" s="54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48"/>
      <c r="B132" s="149"/>
      <c r="C132" s="150" t="s">
        <v>153</v>
      </c>
      <c r="D132" s="151" t="s">
        <v>62</v>
      </c>
      <c r="E132" s="151" t="s">
        <v>58</v>
      </c>
      <c r="F132" s="151" t="s">
        <v>59</v>
      </c>
      <c r="G132" s="151" t="s">
        <v>154</v>
      </c>
      <c r="H132" s="151" t="s">
        <v>155</v>
      </c>
      <c r="I132" s="151" t="s">
        <v>156</v>
      </c>
      <c r="J132" s="151" t="s">
        <v>132</v>
      </c>
      <c r="K132" s="152" t="s">
        <v>157</v>
      </c>
      <c r="L132" s="153"/>
      <c r="M132" s="85" t="s">
        <v>1</v>
      </c>
      <c r="N132" s="86" t="s">
        <v>41</v>
      </c>
      <c r="O132" s="86" t="s">
        <v>158</v>
      </c>
      <c r="P132" s="86" t="s">
        <v>159</v>
      </c>
      <c r="Q132" s="86" t="s">
        <v>160</v>
      </c>
      <c r="R132" s="86" t="s">
        <v>161</v>
      </c>
      <c r="S132" s="86" t="s">
        <v>162</v>
      </c>
      <c r="T132" s="87" t="s">
        <v>163</v>
      </c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</row>
    <row r="133" s="2" customFormat="1" ht="22.8" customHeight="1">
      <c r="A133" s="37"/>
      <c r="B133" s="38"/>
      <c r="C133" s="92" t="s">
        <v>164</v>
      </c>
      <c r="D133" s="37"/>
      <c r="E133" s="37"/>
      <c r="F133" s="37"/>
      <c r="G133" s="37"/>
      <c r="H133" s="37"/>
      <c r="I133" s="37"/>
      <c r="J133" s="154">
        <f>BK133</f>
        <v>0</v>
      </c>
      <c r="K133" s="37"/>
      <c r="L133" s="38"/>
      <c r="M133" s="88"/>
      <c r="N133" s="72"/>
      <c r="O133" s="89"/>
      <c r="P133" s="155">
        <f>P134+P344</f>
        <v>0</v>
      </c>
      <c r="Q133" s="89"/>
      <c r="R133" s="155">
        <f>R134+R344</f>
        <v>118.52275637751998</v>
      </c>
      <c r="S133" s="89"/>
      <c r="T133" s="156">
        <f>T134+T344</f>
        <v>36.665588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76</v>
      </c>
      <c r="AU133" s="18" t="s">
        <v>134</v>
      </c>
      <c r="BK133" s="157">
        <f>BK134+BK344</f>
        <v>0</v>
      </c>
    </row>
    <row r="134" s="12" customFormat="1" ht="25.92" customHeight="1">
      <c r="A134" s="12"/>
      <c r="B134" s="158"/>
      <c r="C134" s="12"/>
      <c r="D134" s="159" t="s">
        <v>76</v>
      </c>
      <c r="E134" s="160" t="s">
        <v>165</v>
      </c>
      <c r="F134" s="160" t="s">
        <v>166</v>
      </c>
      <c r="G134" s="12"/>
      <c r="H134" s="12"/>
      <c r="I134" s="161"/>
      <c r="J134" s="162">
        <f>BK134</f>
        <v>0</v>
      </c>
      <c r="K134" s="12"/>
      <c r="L134" s="158"/>
      <c r="M134" s="163"/>
      <c r="N134" s="164"/>
      <c r="O134" s="164"/>
      <c r="P134" s="165">
        <f>P135+P144+P161+P169+P177+P270+P308+P330+P342</f>
        <v>0</v>
      </c>
      <c r="Q134" s="164"/>
      <c r="R134" s="165">
        <f>R135+R144+R161+R169+R177+R270+R308+R330+R342</f>
        <v>115.25876244271998</v>
      </c>
      <c r="S134" s="164"/>
      <c r="T134" s="166">
        <f>T135+T144+T161+T169+T177+T270+T308+T330+T342</f>
        <v>36.340848000000001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9" t="s">
        <v>8</v>
      </c>
      <c r="AT134" s="167" t="s">
        <v>76</v>
      </c>
      <c r="AU134" s="167" t="s">
        <v>77</v>
      </c>
      <c r="AY134" s="159" t="s">
        <v>167</v>
      </c>
      <c r="BK134" s="168">
        <f>BK135+BK144+BK161+BK169+BK177+BK270+BK308+BK330+BK342</f>
        <v>0</v>
      </c>
    </row>
    <row r="135" s="12" customFormat="1" ht="22.8" customHeight="1">
      <c r="A135" s="12"/>
      <c r="B135" s="158"/>
      <c r="C135" s="12"/>
      <c r="D135" s="159" t="s">
        <v>76</v>
      </c>
      <c r="E135" s="169" t="s">
        <v>8</v>
      </c>
      <c r="F135" s="169" t="s">
        <v>168</v>
      </c>
      <c r="G135" s="12"/>
      <c r="H135" s="12"/>
      <c r="I135" s="161"/>
      <c r="J135" s="170">
        <f>BK135</f>
        <v>0</v>
      </c>
      <c r="K135" s="12"/>
      <c r="L135" s="158"/>
      <c r="M135" s="163"/>
      <c r="N135" s="164"/>
      <c r="O135" s="164"/>
      <c r="P135" s="165">
        <f>SUM(P136:P143)</f>
        <v>0</v>
      </c>
      <c r="Q135" s="164"/>
      <c r="R135" s="165">
        <f>SUM(R136:R143)</f>
        <v>0</v>
      </c>
      <c r="S135" s="164"/>
      <c r="T135" s="166">
        <f>SUM(T136:T143)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9" t="s">
        <v>8</v>
      </c>
      <c r="AT135" s="167" t="s">
        <v>76</v>
      </c>
      <c r="AU135" s="167" t="s">
        <v>8</v>
      </c>
      <c r="AY135" s="159" t="s">
        <v>167</v>
      </c>
      <c r="BK135" s="168">
        <f>SUM(BK136:BK143)</f>
        <v>0</v>
      </c>
    </row>
    <row r="136" s="2" customFormat="1" ht="24.15" customHeight="1">
      <c r="A136" s="37"/>
      <c r="B136" s="171"/>
      <c r="C136" s="172" t="s">
        <v>8</v>
      </c>
      <c r="D136" s="172" t="s">
        <v>169</v>
      </c>
      <c r="E136" s="173" t="s">
        <v>170</v>
      </c>
      <c r="F136" s="174" t="s">
        <v>171</v>
      </c>
      <c r="G136" s="175" t="s">
        <v>172</v>
      </c>
      <c r="H136" s="176">
        <v>35</v>
      </c>
      <c r="I136" s="177"/>
      <c r="J136" s="178">
        <f>ROUND(I136*H136,0)</f>
        <v>0</v>
      </c>
      <c r="K136" s="174" t="s">
        <v>173</v>
      </c>
      <c r="L136" s="38"/>
      <c r="M136" s="179" t="s">
        <v>1</v>
      </c>
      <c r="N136" s="180" t="s">
        <v>42</v>
      </c>
      <c r="O136" s="76"/>
      <c r="P136" s="181">
        <f>O136*H136</f>
        <v>0</v>
      </c>
      <c r="Q136" s="181">
        <v>0</v>
      </c>
      <c r="R136" s="181">
        <f>Q136*H136</f>
        <v>0</v>
      </c>
      <c r="S136" s="181">
        <v>0</v>
      </c>
      <c r="T136" s="18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3" t="s">
        <v>174</v>
      </c>
      <c r="AT136" s="183" t="s">
        <v>169</v>
      </c>
      <c r="AU136" s="183" t="s">
        <v>85</v>
      </c>
      <c r="AY136" s="18" t="s">
        <v>167</v>
      </c>
      <c r="BE136" s="184">
        <f>IF(N136="základní",J136,0)</f>
        <v>0</v>
      </c>
      <c r="BF136" s="184">
        <f>IF(N136="snížená",J136,0)</f>
        <v>0</v>
      </c>
      <c r="BG136" s="184">
        <f>IF(N136="zákl. přenesená",J136,0)</f>
        <v>0</v>
      </c>
      <c r="BH136" s="184">
        <f>IF(N136="sníž. přenesená",J136,0)</f>
        <v>0</v>
      </c>
      <c r="BI136" s="184">
        <f>IF(N136="nulová",J136,0)</f>
        <v>0</v>
      </c>
      <c r="BJ136" s="18" t="s">
        <v>8</v>
      </c>
      <c r="BK136" s="184">
        <f>ROUND(I136*H136,0)</f>
        <v>0</v>
      </c>
      <c r="BL136" s="18" t="s">
        <v>174</v>
      </c>
      <c r="BM136" s="183" t="s">
        <v>85</v>
      </c>
    </row>
    <row r="137" s="13" customFormat="1">
      <c r="A137" s="13"/>
      <c r="B137" s="185"/>
      <c r="C137" s="13"/>
      <c r="D137" s="186" t="s">
        <v>175</v>
      </c>
      <c r="E137" s="187" t="s">
        <v>1</v>
      </c>
      <c r="F137" s="188" t="s">
        <v>176</v>
      </c>
      <c r="G137" s="13"/>
      <c r="H137" s="189">
        <v>35</v>
      </c>
      <c r="I137" s="190"/>
      <c r="J137" s="13"/>
      <c r="K137" s="13"/>
      <c r="L137" s="185"/>
      <c r="M137" s="191"/>
      <c r="N137" s="192"/>
      <c r="O137" s="192"/>
      <c r="P137" s="192"/>
      <c r="Q137" s="192"/>
      <c r="R137" s="192"/>
      <c r="S137" s="192"/>
      <c r="T137" s="19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7" t="s">
        <v>175</v>
      </c>
      <c r="AU137" s="187" t="s">
        <v>85</v>
      </c>
      <c r="AV137" s="13" t="s">
        <v>85</v>
      </c>
      <c r="AW137" s="13" t="s">
        <v>33</v>
      </c>
      <c r="AX137" s="13" t="s">
        <v>77</v>
      </c>
      <c r="AY137" s="187" t="s">
        <v>167</v>
      </c>
    </row>
    <row r="138" s="14" customFormat="1">
      <c r="A138" s="14"/>
      <c r="B138" s="194"/>
      <c r="C138" s="14"/>
      <c r="D138" s="186" t="s">
        <v>175</v>
      </c>
      <c r="E138" s="195" t="s">
        <v>1</v>
      </c>
      <c r="F138" s="196" t="s">
        <v>177</v>
      </c>
      <c r="G138" s="14"/>
      <c r="H138" s="197">
        <v>35</v>
      </c>
      <c r="I138" s="198"/>
      <c r="J138" s="14"/>
      <c r="K138" s="14"/>
      <c r="L138" s="194"/>
      <c r="M138" s="199"/>
      <c r="N138" s="200"/>
      <c r="O138" s="200"/>
      <c r="P138" s="200"/>
      <c r="Q138" s="200"/>
      <c r="R138" s="200"/>
      <c r="S138" s="200"/>
      <c r="T138" s="20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5" t="s">
        <v>175</v>
      </c>
      <c r="AU138" s="195" t="s">
        <v>85</v>
      </c>
      <c r="AV138" s="14" t="s">
        <v>178</v>
      </c>
      <c r="AW138" s="14" t="s">
        <v>33</v>
      </c>
      <c r="AX138" s="14" t="s">
        <v>77</v>
      </c>
      <c r="AY138" s="195" t="s">
        <v>167</v>
      </c>
    </row>
    <row r="139" s="15" customFormat="1">
      <c r="A139" s="15"/>
      <c r="B139" s="202"/>
      <c r="C139" s="15"/>
      <c r="D139" s="186" t="s">
        <v>175</v>
      </c>
      <c r="E139" s="203" t="s">
        <v>95</v>
      </c>
      <c r="F139" s="204" t="s">
        <v>179</v>
      </c>
      <c r="G139" s="15"/>
      <c r="H139" s="205">
        <v>35</v>
      </c>
      <c r="I139" s="206"/>
      <c r="J139" s="15"/>
      <c r="K139" s="15"/>
      <c r="L139" s="202"/>
      <c r="M139" s="207"/>
      <c r="N139" s="208"/>
      <c r="O139" s="208"/>
      <c r="P139" s="208"/>
      <c r="Q139" s="208"/>
      <c r="R139" s="208"/>
      <c r="S139" s="208"/>
      <c r="T139" s="209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03" t="s">
        <v>175</v>
      </c>
      <c r="AU139" s="203" t="s">
        <v>85</v>
      </c>
      <c r="AV139" s="15" t="s">
        <v>174</v>
      </c>
      <c r="AW139" s="15" t="s">
        <v>33</v>
      </c>
      <c r="AX139" s="15" t="s">
        <v>8</v>
      </c>
      <c r="AY139" s="203" t="s">
        <v>167</v>
      </c>
    </row>
    <row r="140" s="2" customFormat="1" ht="37.8" customHeight="1">
      <c r="A140" s="37"/>
      <c r="B140" s="171"/>
      <c r="C140" s="172" t="s">
        <v>85</v>
      </c>
      <c r="D140" s="172" t="s">
        <v>169</v>
      </c>
      <c r="E140" s="173" t="s">
        <v>180</v>
      </c>
      <c r="F140" s="174" t="s">
        <v>181</v>
      </c>
      <c r="G140" s="175" t="s">
        <v>172</v>
      </c>
      <c r="H140" s="176">
        <v>35</v>
      </c>
      <c r="I140" s="177"/>
      <c r="J140" s="178">
        <f>ROUND(I140*H140,0)</f>
        <v>0</v>
      </c>
      <c r="K140" s="174" t="s">
        <v>173</v>
      </c>
      <c r="L140" s="38"/>
      <c r="M140" s="179" t="s">
        <v>1</v>
      </c>
      <c r="N140" s="180" t="s">
        <v>42</v>
      </c>
      <c r="O140" s="76"/>
      <c r="P140" s="181">
        <f>O140*H140</f>
        <v>0</v>
      </c>
      <c r="Q140" s="181">
        <v>0</v>
      </c>
      <c r="R140" s="181">
        <f>Q140*H140</f>
        <v>0</v>
      </c>
      <c r="S140" s="181">
        <v>0</v>
      </c>
      <c r="T140" s="18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3" t="s">
        <v>174</v>
      </c>
      <c r="AT140" s="183" t="s">
        <v>169</v>
      </c>
      <c r="AU140" s="183" t="s">
        <v>85</v>
      </c>
      <c r="AY140" s="18" t="s">
        <v>167</v>
      </c>
      <c r="BE140" s="184">
        <f>IF(N140="základní",J140,0)</f>
        <v>0</v>
      </c>
      <c r="BF140" s="184">
        <f>IF(N140="snížená",J140,0)</f>
        <v>0</v>
      </c>
      <c r="BG140" s="184">
        <f>IF(N140="zákl. přenesená",J140,0)</f>
        <v>0</v>
      </c>
      <c r="BH140" s="184">
        <f>IF(N140="sníž. přenesená",J140,0)</f>
        <v>0</v>
      </c>
      <c r="BI140" s="184">
        <f>IF(N140="nulová",J140,0)</f>
        <v>0</v>
      </c>
      <c r="BJ140" s="18" t="s">
        <v>8</v>
      </c>
      <c r="BK140" s="184">
        <f>ROUND(I140*H140,0)</f>
        <v>0</v>
      </c>
      <c r="BL140" s="18" t="s">
        <v>174</v>
      </c>
      <c r="BM140" s="183" t="s">
        <v>174</v>
      </c>
    </row>
    <row r="141" s="13" customFormat="1">
      <c r="A141" s="13"/>
      <c r="B141" s="185"/>
      <c r="C141" s="13"/>
      <c r="D141" s="186" t="s">
        <v>175</v>
      </c>
      <c r="E141" s="187" t="s">
        <v>1</v>
      </c>
      <c r="F141" s="188" t="s">
        <v>95</v>
      </c>
      <c r="G141" s="13"/>
      <c r="H141" s="189">
        <v>35</v>
      </c>
      <c r="I141" s="190"/>
      <c r="J141" s="13"/>
      <c r="K141" s="13"/>
      <c r="L141" s="185"/>
      <c r="M141" s="191"/>
      <c r="N141" s="192"/>
      <c r="O141" s="192"/>
      <c r="P141" s="192"/>
      <c r="Q141" s="192"/>
      <c r="R141" s="192"/>
      <c r="S141" s="192"/>
      <c r="T141" s="19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7" t="s">
        <v>175</v>
      </c>
      <c r="AU141" s="187" t="s">
        <v>85</v>
      </c>
      <c r="AV141" s="13" t="s">
        <v>85</v>
      </c>
      <c r="AW141" s="13" t="s">
        <v>33</v>
      </c>
      <c r="AX141" s="13" t="s">
        <v>8</v>
      </c>
      <c r="AY141" s="187" t="s">
        <v>167</v>
      </c>
    </row>
    <row r="142" s="2" customFormat="1" ht="16.5" customHeight="1">
      <c r="A142" s="37"/>
      <c r="B142" s="171"/>
      <c r="C142" s="172" t="s">
        <v>178</v>
      </c>
      <c r="D142" s="172" t="s">
        <v>169</v>
      </c>
      <c r="E142" s="173" t="s">
        <v>182</v>
      </c>
      <c r="F142" s="174" t="s">
        <v>183</v>
      </c>
      <c r="G142" s="175" t="s">
        <v>172</v>
      </c>
      <c r="H142" s="176">
        <v>35</v>
      </c>
      <c r="I142" s="177"/>
      <c r="J142" s="178">
        <f>ROUND(I142*H142,0)</f>
        <v>0</v>
      </c>
      <c r="K142" s="174" t="s">
        <v>173</v>
      </c>
      <c r="L142" s="38"/>
      <c r="M142" s="179" t="s">
        <v>1</v>
      </c>
      <c r="N142" s="180" t="s">
        <v>42</v>
      </c>
      <c r="O142" s="76"/>
      <c r="P142" s="181">
        <f>O142*H142</f>
        <v>0</v>
      </c>
      <c r="Q142" s="181">
        <v>0</v>
      </c>
      <c r="R142" s="181">
        <f>Q142*H142</f>
        <v>0</v>
      </c>
      <c r="S142" s="181">
        <v>0</v>
      </c>
      <c r="T142" s="182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3" t="s">
        <v>174</v>
      </c>
      <c r="AT142" s="183" t="s">
        <v>169</v>
      </c>
      <c r="AU142" s="183" t="s">
        <v>85</v>
      </c>
      <c r="AY142" s="18" t="s">
        <v>167</v>
      </c>
      <c r="BE142" s="184">
        <f>IF(N142="základní",J142,0)</f>
        <v>0</v>
      </c>
      <c r="BF142" s="184">
        <f>IF(N142="snížená",J142,0)</f>
        <v>0</v>
      </c>
      <c r="BG142" s="184">
        <f>IF(N142="zákl. přenesená",J142,0)</f>
        <v>0</v>
      </c>
      <c r="BH142" s="184">
        <f>IF(N142="sníž. přenesená",J142,0)</f>
        <v>0</v>
      </c>
      <c r="BI142" s="184">
        <f>IF(N142="nulová",J142,0)</f>
        <v>0</v>
      </c>
      <c r="BJ142" s="18" t="s">
        <v>8</v>
      </c>
      <c r="BK142" s="184">
        <f>ROUND(I142*H142,0)</f>
        <v>0</v>
      </c>
      <c r="BL142" s="18" t="s">
        <v>174</v>
      </c>
      <c r="BM142" s="183" t="s">
        <v>184</v>
      </c>
    </row>
    <row r="143" s="13" customFormat="1">
      <c r="A143" s="13"/>
      <c r="B143" s="185"/>
      <c r="C143" s="13"/>
      <c r="D143" s="186" t="s">
        <v>175</v>
      </c>
      <c r="E143" s="187" t="s">
        <v>1</v>
      </c>
      <c r="F143" s="188" t="s">
        <v>95</v>
      </c>
      <c r="G143" s="13"/>
      <c r="H143" s="189">
        <v>35</v>
      </c>
      <c r="I143" s="190"/>
      <c r="J143" s="13"/>
      <c r="K143" s="13"/>
      <c r="L143" s="185"/>
      <c r="M143" s="191"/>
      <c r="N143" s="192"/>
      <c r="O143" s="192"/>
      <c r="P143" s="192"/>
      <c r="Q143" s="192"/>
      <c r="R143" s="192"/>
      <c r="S143" s="192"/>
      <c r="T143" s="19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7" t="s">
        <v>175</v>
      </c>
      <c r="AU143" s="187" t="s">
        <v>85</v>
      </c>
      <c r="AV143" s="13" t="s">
        <v>85</v>
      </c>
      <c r="AW143" s="13" t="s">
        <v>33</v>
      </c>
      <c r="AX143" s="13" t="s">
        <v>8</v>
      </c>
      <c r="AY143" s="187" t="s">
        <v>167</v>
      </c>
    </row>
    <row r="144" s="12" customFormat="1" ht="22.8" customHeight="1">
      <c r="A144" s="12"/>
      <c r="B144" s="158"/>
      <c r="C144" s="12"/>
      <c r="D144" s="159" t="s">
        <v>76</v>
      </c>
      <c r="E144" s="169" t="s">
        <v>178</v>
      </c>
      <c r="F144" s="169" t="s">
        <v>185</v>
      </c>
      <c r="G144" s="12"/>
      <c r="H144" s="12"/>
      <c r="I144" s="161"/>
      <c r="J144" s="170">
        <f>BK144</f>
        <v>0</v>
      </c>
      <c r="K144" s="12"/>
      <c r="L144" s="158"/>
      <c r="M144" s="163"/>
      <c r="N144" s="164"/>
      <c r="O144" s="164"/>
      <c r="P144" s="165">
        <f>SUM(P145:P160)</f>
        <v>0</v>
      </c>
      <c r="Q144" s="164"/>
      <c r="R144" s="165">
        <f>SUM(R145:R160)</f>
        <v>6.5014790584000002</v>
      </c>
      <c r="S144" s="164"/>
      <c r="T144" s="166">
        <f>SUM(T145:T160)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9" t="s">
        <v>8</v>
      </c>
      <c r="AT144" s="167" t="s">
        <v>76</v>
      </c>
      <c r="AU144" s="167" t="s">
        <v>8</v>
      </c>
      <c r="AY144" s="159" t="s">
        <v>167</v>
      </c>
      <c r="BK144" s="168">
        <f>SUM(BK145:BK160)</f>
        <v>0</v>
      </c>
    </row>
    <row r="145" s="2" customFormat="1" ht="33" customHeight="1">
      <c r="A145" s="37"/>
      <c r="B145" s="171"/>
      <c r="C145" s="172" t="s">
        <v>174</v>
      </c>
      <c r="D145" s="172" t="s">
        <v>169</v>
      </c>
      <c r="E145" s="173" t="s">
        <v>186</v>
      </c>
      <c r="F145" s="174" t="s">
        <v>187</v>
      </c>
      <c r="G145" s="175" t="s">
        <v>188</v>
      </c>
      <c r="H145" s="176">
        <v>4.5</v>
      </c>
      <c r="I145" s="177"/>
      <c r="J145" s="178">
        <f>ROUND(I145*H145,0)</f>
        <v>0</v>
      </c>
      <c r="K145" s="174" t="s">
        <v>173</v>
      </c>
      <c r="L145" s="38"/>
      <c r="M145" s="179" t="s">
        <v>1</v>
      </c>
      <c r="N145" s="180" t="s">
        <v>42</v>
      </c>
      <c r="O145" s="76"/>
      <c r="P145" s="181">
        <f>O145*H145</f>
        <v>0</v>
      </c>
      <c r="Q145" s="181">
        <v>0.73403773999999999</v>
      </c>
      <c r="R145" s="181">
        <f>Q145*H145</f>
        <v>3.3031698299999999</v>
      </c>
      <c r="S145" s="181">
        <v>0</v>
      </c>
      <c r="T145" s="18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3" t="s">
        <v>174</v>
      </c>
      <c r="AT145" s="183" t="s">
        <v>169</v>
      </c>
      <c r="AU145" s="183" t="s">
        <v>85</v>
      </c>
      <c r="AY145" s="18" t="s">
        <v>167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8</v>
      </c>
      <c r="BK145" s="184">
        <f>ROUND(I145*H145,0)</f>
        <v>0</v>
      </c>
      <c r="BL145" s="18" t="s">
        <v>174</v>
      </c>
      <c r="BM145" s="183" t="s">
        <v>189</v>
      </c>
    </row>
    <row r="146" s="13" customFormat="1">
      <c r="A146" s="13"/>
      <c r="B146" s="185"/>
      <c r="C146" s="13"/>
      <c r="D146" s="186" t="s">
        <v>175</v>
      </c>
      <c r="E146" s="187" t="s">
        <v>1</v>
      </c>
      <c r="F146" s="188" t="s">
        <v>190</v>
      </c>
      <c r="G146" s="13"/>
      <c r="H146" s="189">
        <v>4.5</v>
      </c>
      <c r="I146" s="190"/>
      <c r="J146" s="13"/>
      <c r="K146" s="13"/>
      <c r="L146" s="185"/>
      <c r="M146" s="191"/>
      <c r="N146" s="192"/>
      <c r="O146" s="192"/>
      <c r="P146" s="192"/>
      <c r="Q146" s="192"/>
      <c r="R146" s="192"/>
      <c r="S146" s="192"/>
      <c r="T146" s="19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7" t="s">
        <v>175</v>
      </c>
      <c r="AU146" s="187" t="s">
        <v>85</v>
      </c>
      <c r="AV146" s="13" t="s">
        <v>85</v>
      </c>
      <c r="AW146" s="13" t="s">
        <v>33</v>
      </c>
      <c r="AX146" s="13" t="s">
        <v>8</v>
      </c>
      <c r="AY146" s="187" t="s">
        <v>167</v>
      </c>
    </row>
    <row r="147" s="2" customFormat="1" ht="16.5" customHeight="1">
      <c r="A147" s="37"/>
      <c r="B147" s="171"/>
      <c r="C147" s="172" t="s">
        <v>191</v>
      </c>
      <c r="D147" s="172" t="s">
        <v>169</v>
      </c>
      <c r="E147" s="173" t="s">
        <v>192</v>
      </c>
      <c r="F147" s="174" t="s">
        <v>193</v>
      </c>
      <c r="G147" s="175" t="s">
        <v>194</v>
      </c>
      <c r="H147" s="176">
        <v>0.037999999999999999</v>
      </c>
      <c r="I147" s="177"/>
      <c r="J147" s="178">
        <f>ROUND(I147*H147,0)</f>
        <v>0</v>
      </c>
      <c r="K147" s="174" t="s">
        <v>173</v>
      </c>
      <c r="L147" s="38"/>
      <c r="M147" s="179" t="s">
        <v>1</v>
      </c>
      <c r="N147" s="180" t="s">
        <v>42</v>
      </c>
      <c r="O147" s="76"/>
      <c r="P147" s="181">
        <f>O147*H147</f>
        <v>0</v>
      </c>
      <c r="Q147" s="181">
        <v>1.0492218</v>
      </c>
      <c r="R147" s="181">
        <f>Q147*H147</f>
        <v>0.039870428399999998</v>
      </c>
      <c r="S147" s="181">
        <v>0</v>
      </c>
      <c r="T147" s="182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3" t="s">
        <v>174</v>
      </c>
      <c r="AT147" s="183" t="s">
        <v>169</v>
      </c>
      <c r="AU147" s="183" t="s">
        <v>85</v>
      </c>
      <c r="AY147" s="18" t="s">
        <v>167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18" t="s">
        <v>8</v>
      </c>
      <c r="BK147" s="184">
        <f>ROUND(I147*H147,0)</f>
        <v>0</v>
      </c>
      <c r="BL147" s="18" t="s">
        <v>174</v>
      </c>
      <c r="BM147" s="183" t="s">
        <v>195</v>
      </c>
    </row>
    <row r="148" s="13" customFormat="1">
      <c r="A148" s="13"/>
      <c r="B148" s="185"/>
      <c r="C148" s="13"/>
      <c r="D148" s="186" t="s">
        <v>175</v>
      </c>
      <c r="E148" s="187" t="s">
        <v>1</v>
      </c>
      <c r="F148" s="188" t="s">
        <v>196</v>
      </c>
      <c r="G148" s="13"/>
      <c r="H148" s="189">
        <v>0.037999999999999999</v>
      </c>
      <c r="I148" s="190"/>
      <c r="J148" s="13"/>
      <c r="K148" s="13"/>
      <c r="L148" s="185"/>
      <c r="M148" s="191"/>
      <c r="N148" s="192"/>
      <c r="O148" s="192"/>
      <c r="P148" s="192"/>
      <c r="Q148" s="192"/>
      <c r="R148" s="192"/>
      <c r="S148" s="192"/>
      <c r="T148" s="19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7" t="s">
        <v>175</v>
      </c>
      <c r="AU148" s="187" t="s">
        <v>85</v>
      </c>
      <c r="AV148" s="13" t="s">
        <v>85</v>
      </c>
      <c r="AW148" s="13" t="s">
        <v>33</v>
      </c>
      <c r="AX148" s="13" t="s">
        <v>8</v>
      </c>
      <c r="AY148" s="187" t="s">
        <v>167</v>
      </c>
    </row>
    <row r="149" s="2" customFormat="1" ht="33" customHeight="1">
      <c r="A149" s="37"/>
      <c r="B149" s="171"/>
      <c r="C149" s="172" t="s">
        <v>184</v>
      </c>
      <c r="D149" s="172" t="s">
        <v>169</v>
      </c>
      <c r="E149" s="173" t="s">
        <v>197</v>
      </c>
      <c r="F149" s="174" t="s">
        <v>198</v>
      </c>
      <c r="G149" s="175" t="s">
        <v>188</v>
      </c>
      <c r="H149" s="176">
        <v>226.981</v>
      </c>
      <c r="I149" s="177"/>
      <c r="J149" s="178">
        <f>ROUND(I149*H149,0)</f>
        <v>0</v>
      </c>
      <c r="K149" s="174" t="s">
        <v>173</v>
      </c>
      <c r="L149" s="38"/>
      <c r="M149" s="179" t="s">
        <v>1</v>
      </c>
      <c r="N149" s="180" t="s">
        <v>42</v>
      </c>
      <c r="O149" s="76"/>
      <c r="P149" s="181">
        <f>O149*H149</f>
        <v>0</v>
      </c>
      <c r="Q149" s="181">
        <v>0</v>
      </c>
      <c r="R149" s="181">
        <f>Q149*H149</f>
        <v>0</v>
      </c>
      <c r="S149" s="181">
        <v>0</v>
      </c>
      <c r="T149" s="182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3" t="s">
        <v>174</v>
      </c>
      <c r="AT149" s="183" t="s">
        <v>169</v>
      </c>
      <c r="AU149" s="183" t="s">
        <v>85</v>
      </c>
      <c r="AY149" s="18" t="s">
        <v>167</v>
      </c>
      <c r="BE149" s="184">
        <f>IF(N149="základní",J149,0)</f>
        <v>0</v>
      </c>
      <c r="BF149" s="184">
        <f>IF(N149="snížená",J149,0)</f>
        <v>0</v>
      </c>
      <c r="BG149" s="184">
        <f>IF(N149="zákl. přenesená",J149,0)</f>
        <v>0</v>
      </c>
      <c r="BH149" s="184">
        <f>IF(N149="sníž. přenesená",J149,0)</f>
        <v>0</v>
      </c>
      <c r="BI149" s="184">
        <f>IF(N149="nulová",J149,0)</f>
        <v>0</v>
      </c>
      <c r="BJ149" s="18" t="s">
        <v>8</v>
      </c>
      <c r="BK149" s="184">
        <f>ROUND(I149*H149,0)</f>
        <v>0</v>
      </c>
      <c r="BL149" s="18" t="s">
        <v>174</v>
      </c>
      <c r="BM149" s="183" t="s">
        <v>117</v>
      </c>
    </row>
    <row r="150" s="13" customFormat="1">
      <c r="A150" s="13"/>
      <c r="B150" s="185"/>
      <c r="C150" s="13"/>
      <c r="D150" s="186" t="s">
        <v>175</v>
      </c>
      <c r="E150" s="187" t="s">
        <v>1</v>
      </c>
      <c r="F150" s="188" t="s">
        <v>199</v>
      </c>
      <c r="G150" s="13"/>
      <c r="H150" s="189">
        <v>227.24000000000001</v>
      </c>
      <c r="I150" s="190"/>
      <c r="J150" s="13"/>
      <c r="K150" s="13"/>
      <c r="L150" s="185"/>
      <c r="M150" s="191"/>
      <c r="N150" s="192"/>
      <c r="O150" s="192"/>
      <c r="P150" s="192"/>
      <c r="Q150" s="192"/>
      <c r="R150" s="192"/>
      <c r="S150" s="192"/>
      <c r="T150" s="19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7" t="s">
        <v>175</v>
      </c>
      <c r="AU150" s="187" t="s">
        <v>85</v>
      </c>
      <c r="AV150" s="13" t="s">
        <v>85</v>
      </c>
      <c r="AW150" s="13" t="s">
        <v>33</v>
      </c>
      <c r="AX150" s="13" t="s">
        <v>77</v>
      </c>
      <c r="AY150" s="187" t="s">
        <v>167</v>
      </c>
    </row>
    <row r="151" s="13" customFormat="1">
      <c r="A151" s="13"/>
      <c r="B151" s="185"/>
      <c r="C151" s="13"/>
      <c r="D151" s="186" t="s">
        <v>175</v>
      </c>
      <c r="E151" s="187" t="s">
        <v>1</v>
      </c>
      <c r="F151" s="188" t="s">
        <v>200</v>
      </c>
      <c r="G151" s="13"/>
      <c r="H151" s="189">
        <v>46.740000000000002</v>
      </c>
      <c r="I151" s="190"/>
      <c r="J151" s="13"/>
      <c r="K151" s="13"/>
      <c r="L151" s="185"/>
      <c r="M151" s="191"/>
      <c r="N151" s="192"/>
      <c r="O151" s="192"/>
      <c r="P151" s="192"/>
      <c r="Q151" s="192"/>
      <c r="R151" s="192"/>
      <c r="S151" s="192"/>
      <c r="T151" s="19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7" t="s">
        <v>175</v>
      </c>
      <c r="AU151" s="187" t="s">
        <v>85</v>
      </c>
      <c r="AV151" s="13" t="s">
        <v>85</v>
      </c>
      <c r="AW151" s="13" t="s">
        <v>33</v>
      </c>
      <c r="AX151" s="13" t="s">
        <v>77</v>
      </c>
      <c r="AY151" s="187" t="s">
        <v>167</v>
      </c>
    </row>
    <row r="152" s="13" customFormat="1">
      <c r="A152" s="13"/>
      <c r="B152" s="185"/>
      <c r="C152" s="13"/>
      <c r="D152" s="186" t="s">
        <v>175</v>
      </c>
      <c r="E152" s="187" t="s">
        <v>1</v>
      </c>
      <c r="F152" s="188" t="s">
        <v>201</v>
      </c>
      <c r="G152" s="13"/>
      <c r="H152" s="189">
        <v>8.9179999999999993</v>
      </c>
      <c r="I152" s="190"/>
      <c r="J152" s="13"/>
      <c r="K152" s="13"/>
      <c r="L152" s="185"/>
      <c r="M152" s="191"/>
      <c r="N152" s="192"/>
      <c r="O152" s="192"/>
      <c r="P152" s="192"/>
      <c r="Q152" s="192"/>
      <c r="R152" s="192"/>
      <c r="S152" s="192"/>
      <c r="T152" s="19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7" t="s">
        <v>175</v>
      </c>
      <c r="AU152" s="187" t="s">
        <v>85</v>
      </c>
      <c r="AV152" s="13" t="s">
        <v>85</v>
      </c>
      <c r="AW152" s="13" t="s">
        <v>33</v>
      </c>
      <c r="AX152" s="13" t="s">
        <v>77</v>
      </c>
      <c r="AY152" s="187" t="s">
        <v>167</v>
      </c>
    </row>
    <row r="153" s="13" customFormat="1">
      <c r="A153" s="13"/>
      <c r="B153" s="185"/>
      <c r="C153" s="13"/>
      <c r="D153" s="186" t="s">
        <v>175</v>
      </c>
      <c r="E153" s="187" t="s">
        <v>1</v>
      </c>
      <c r="F153" s="188" t="s">
        <v>202</v>
      </c>
      <c r="G153" s="13"/>
      <c r="H153" s="189">
        <v>-17.013000000000002</v>
      </c>
      <c r="I153" s="190"/>
      <c r="J153" s="13"/>
      <c r="K153" s="13"/>
      <c r="L153" s="185"/>
      <c r="M153" s="191"/>
      <c r="N153" s="192"/>
      <c r="O153" s="192"/>
      <c r="P153" s="192"/>
      <c r="Q153" s="192"/>
      <c r="R153" s="192"/>
      <c r="S153" s="192"/>
      <c r="T153" s="19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7" t="s">
        <v>175</v>
      </c>
      <c r="AU153" s="187" t="s">
        <v>85</v>
      </c>
      <c r="AV153" s="13" t="s">
        <v>85</v>
      </c>
      <c r="AW153" s="13" t="s">
        <v>33</v>
      </c>
      <c r="AX153" s="13" t="s">
        <v>77</v>
      </c>
      <c r="AY153" s="187" t="s">
        <v>167</v>
      </c>
    </row>
    <row r="154" s="13" customFormat="1">
      <c r="A154" s="13"/>
      <c r="B154" s="185"/>
      <c r="C154" s="13"/>
      <c r="D154" s="186" t="s">
        <v>175</v>
      </c>
      <c r="E154" s="187" t="s">
        <v>1</v>
      </c>
      <c r="F154" s="188" t="s">
        <v>203</v>
      </c>
      <c r="G154" s="13"/>
      <c r="H154" s="189">
        <v>-11.904</v>
      </c>
      <c r="I154" s="190"/>
      <c r="J154" s="13"/>
      <c r="K154" s="13"/>
      <c r="L154" s="185"/>
      <c r="M154" s="191"/>
      <c r="N154" s="192"/>
      <c r="O154" s="192"/>
      <c r="P154" s="192"/>
      <c r="Q154" s="192"/>
      <c r="R154" s="192"/>
      <c r="S154" s="192"/>
      <c r="T154" s="19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7" t="s">
        <v>175</v>
      </c>
      <c r="AU154" s="187" t="s">
        <v>85</v>
      </c>
      <c r="AV154" s="13" t="s">
        <v>85</v>
      </c>
      <c r="AW154" s="13" t="s">
        <v>33</v>
      </c>
      <c r="AX154" s="13" t="s">
        <v>77</v>
      </c>
      <c r="AY154" s="187" t="s">
        <v>167</v>
      </c>
    </row>
    <row r="155" s="13" customFormat="1">
      <c r="A155" s="13"/>
      <c r="B155" s="185"/>
      <c r="C155" s="13"/>
      <c r="D155" s="186" t="s">
        <v>175</v>
      </c>
      <c r="E155" s="187" t="s">
        <v>1</v>
      </c>
      <c r="F155" s="188" t="s">
        <v>204</v>
      </c>
      <c r="G155" s="13"/>
      <c r="H155" s="189">
        <v>-27</v>
      </c>
      <c r="I155" s="190"/>
      <c r="J155" s="13"/>
      <c r="K155" s="13"/>
      <c r="L155" s="185"/>
      <c r="M155" s="191"/>
      <c r="N155" s="192"/>
      <c r="O155" s="192"/>
      <c r="P155" s="192"/>
      <c r="Q155" s="192"/>
      <c r="R155" s="192"/>
      <c r="S155" s="192"/>
      <c r="T155" s="19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7" t="s">
        <v>175</v>
      </c>
      <c r="AU155" s="187" t="s">
        <v>85</v>
      </c>
      <c r="AV155" s="13" t="s">
        <v>85</v>
      </c>
      <c r="AW155" s="13" t="s">
        <v>33</v>
      </c>
      <c r="AX155" s="13" t="s">
        <v>77</v>
      </c>
      <c r="AY155" s="187" t="s">
        <v>167</v>
      </c>
    </row>
    <row r="156" s="14" customFormat="1">
      <c r="A156" s="14"/>
      <c r="B156" s="194"/>
      <c r="C156" s="14"/>
      <c r="D156" s="186" t="s">
        <v>175</v>
      </c>
      <c r="E156" s="195" t="s">
        <v>1</v>
      </c>
      <c r="F156" s="196" t="s">
        <v>177</v>
      </c>
      <c r="G156" s="14"/>
      <c r="H156" s="197">
        <v>226.981</v>
      </c>
      <c r="I156" s="198"/>
      <c r="J156" s="14"/>
      <c r="K156" s="14"/>
      <c r="L156" s="194"/>
      <c r="M156" s="199"/>
      <c r="N156" s="200"/>
      <c r="O156" s="200"/>
      <c r="P156" s="200"/>
      <c r="Q156" s="200"/>
      <c r="R156" s="200"/>
      <c r="S156" s="200"/>
      <c r="T156" s="20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5" t="s">
        <v>175</v>
      </c>
      <c r="AU156" s="195" t="s">
        <v>85</v>
      </c>
      <c r="AV156" s="14" t="s">
        <v>178</v>
      </c>
      <c r="AW156" s="14" t="s">
        <v>33</v>
      </c>
      <c r="AX156" s="14" t="s">
        <v>77</v>
      </c>
      <c r="AY156" s="195" t="s">
        <v>167</v>
      </c>
    </row>
    <row r="157" s="15" customFormat="1">
      <c r="A157" s="15"/>
      <c r="B157" s="202"/>
      <c r="C157" s="15"/>
      <c r="D157" s="186" t="s">
        <v>175</v>
      </c>
      <c r="E157" s="203" t="s">
        <v>88</v>
      </c>
      <c r="F157" s="204" t="s">
        <v>179</v>
      </c>
      <c r="G157" s="15"/>
      <c r="H157" s="205">
        <v>226.981</v>
      </c>
      <c r="I157" s="206"/>
      <c r="J157" s="15"/>
      <c r="K157" s="15"/>
      <c r="L157" s="202"/>
      <c r="M157" s="207"/>
      <c r="N157" s="208"/>
      <c r="O157" s="208"/>
      <c r="P157" s="208"/>
      <c r="Q157" s="208"/>
      <c r="R157" s="208"/>
      <c r="S157" s="208"/>
      <c r="T157" s="209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03" t="s">
        <v>175</v>
      </c>
      <c r="AU157" s="203" t="s">
        <v>85</v>
      </c>
      <c r="AV157" s="15" t="s">
        <v>174</v>
      </c>
      <c r="AW157" s="15" t="s">
        <v>33</v>
      </c>
      <c r="AX157" s="15" t="s">
        <v>8</v>
      </c>
      <c r="AY157" s="203" t="s">
        <v>167</v>
      </c>
    </row>
    <row r="158" s="2" customFormat="1" ht="44.25" customHeight="1">
      <c r="A158" s="37"/>
      <c r="B158" s="171"/>
      <c r="C158" s="210" t="s">
        <v>205</v>
      </c>
      <c r="D158" s="210" t="s">
        <v>206</v>
      </c>
      <c r="E158" s="211" t="s">
        <v>207</v>
      </c>
      <c r="F158" s="212" t="s">
        <v>208</v>
      </c>
      <c r="G158" s="213" t="s">
        <v>188</v>
      </c>
      <c r="H158" s="214">
        <v>261.02800000000002</v>
      </c>
      <c r="I158" s="215"/>
      <c r="J158" s="216">
        <f>ROUND(I158*H158,0)</f>
        <v>0</v>
      </c>
      <c r="K158" s="212" t="s">
        <v>1</v>
      </c>
      <c r="L158" s="217"/>
      <c r="M158" s="218" t="s">
        <v>1</v>
      </c>
      <c r="N158" s="219" t="s">
        <v>42</v>
      </c>
      <c r="O158" s="76"/>
      <c r="P158" s="181">
        <f>O158*H158</f>
        <v>0</v>
      </c>
      <c r="Q158" s="181">
        <v>0.0121</v>
      </c>
      <c r="R158" s="181">
        <f>Q158*H158</f>
        <v>3.1584388000000003</v>
      </c>
      <c r="S158" s="181">
        <v>0</v>
      </c>
      <c r="T158" s="182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3" t="s">
        <v>209</v>
      </c>
      <c r="AT158" s="183" t="s">
        <v>206</v>
      </c>
      <c r="AU158" s="183" t="s">
        <v>85</v>
      </c>
      <c r="AY158" s="18" t="s">
        <v>167</v>
      </c>
      <c r="BE158" s="184">
        <f>IF(N158="základní",J158,0)</f>
        <v>0</v>
      </c>
      <c r="BF158" s="184">
        <f>IF(N158="snížená",J158,0)</f>
        <v>0</v>
      </c>
      <c r="BG158" s="184">
        <f>IF(N158="zákl. přenesená",J158,0)</f>
        <v>0</v>
      </c>
      <c r="BH158" s="184">
        <f>IF(N158="sníž. přenesená",J158,0)</f>
        <v>0</v>
      </c>
      <c r="BI158" s="184">
        <f>IF(N158="nulová",J158,0)</f>
        <v>0</v>
      </c>
      <c r="BJ158" s="18" t="s">
        <v>8</v>
      </c>
      <c r="BK158" s="184">
        <f>ROUND(I158*H158,0)</f>
        <v>0</v>
      </c>
      <c r="BL158" s="18" t="s">
        <v>174</v>
      </c>
      <c r="BM158" s="183" t="s">
        <v>210</v>
      </c>
    </row>
    <row r="159" s="13" customFormat="1">
      <c r="A159" s="13"/>
      <c r="B159" s="185"/>
      <c r="C159" s="13"/>
      <c r="D159" s="186" t="s">
        <v>175</v>
      </c>
      <c r="E159" s="187" t="s">
        <v>1</v>
      </c>
      <c r="F159" s="188" t="s">
        <v>211</v>
      </c>
      <c r="G159" s="13"/>
      <c r="H159" s="189">
        <v>261.02800000000002</v>
      </c>
      <c r="I159" s="190"/>
      <c r="J159" s="13"/>
      <c r="K159" s="13"/>
      <c r="L159" s="185"/>
      <c r="M159" s="191"/>
      <c r="N159" s="192"/>
      <c r="O159" s="192"/>
      <c r="P159" s="192"/>
      <c r="Q159" s="192"/>
      <c r="R159" s="192"/>
      <c r="S159" s="192"/>
      <c r="T159" s="19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7" t="s">
        <v>175</v>
      </c>
      <c r="AU159" s="187" t="s">
        <v>85</v>
      </c>
      <c r="AV159" s="13" t="s">
        <v>85</v>
      </c>
      <c r="AW159" s="13" t="s">
        <v>33</v>
      </c>
      <c r="AX159" s="13" t="s">
        <v>77</v>
      </c>
      <c r="AY159" s="187" t="s">
        <v>167</v>
      </c>
    </row>
    <row r="160" s="15" customFormat="1">
      <c r="A160" s="15"/>
      <c r="B160" s="202"/>
      <c r="C160" s="15"/>
      <c r="D160" s="186" t="s">
        <v>175</v>
      </c>
      <c r="E160" s="203" t="s">
        <v>1</v>
      </c>
      <c r="F160" s="204" t="s">
        <v>179</v>
      </c>
      <c r="G160" s="15"/>
      <c r="H160" s="205">
        <v>261.02800000000002</v>
      </c>
      <c r="I160" s="206"/>
      <c r="J160" s="15"/>
      <c r="K160" s="15"/>
      <c r="L160" s="202"/>
      <c r="M160" s="207"/>
      <c r="N160" s="208"/>
      <c r="O160" s="208"/>
      <c r="P160" s="208"/>
      <c r="Q160" s="208"/>
      <c r="R160" s="208"/>
      <c r="S160" s="208"/>
      <c r="T160" s="209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03" t="s">
        <v>175</v>
      </c>
      <c r="AU160" s="203" t="s">
        <v>85</v>
      </c>
      <c r="AV160" s="15" t="s">
        <v>174</v>
      </c>
      <c r="AW160" s="15" t="s">
        <v>33</v>
      </c>
      <c r="AX160" s="15" t="s">
        <v>8</v>
      </c>
      <c r="AY160" s="203" t="s">
        <v>167</v>
      </c>
    </row>
    <row r="161" s="12" customFormat="1" ht="22.8" customHeight="1">
      <c r="A161" s="12"/>
      <c r="B161" s="158"/>
      <c r="C161" s="12"/>
      <c r="D161" s="159" t="s">
        <v>76</v>
      </c>
      <c r="E161" s="169" t="s">
        <v>174</v>
      </c>
      <c r="F161" s="169" t="s">
        <v>212</v>
      </c>
      <c r="G161" s="12"/>
      <c r="H161" s="12"/>
      <c r="I161" s="161"/>
      <c r="J161" s="170">
        <f>BK161</f>
        <v>0</v>
      </c>
      <c r="K161" s="12"/>
      <c r="L161" s="158"/>
      <c r="M161" s="163"/>
      <c r="N161" s="164"/>
      <c r="O161" s="164"/>
      <c r="P161" s="165">
        <f>SUM(P162:P168)</f>
        <v>0</v>
      </c>
      <c r="Q161" s="164"/>
      <c r="R161" s="165">
        <f>SUM(R162:R168)</f>
        <v>7.1335066000000005</v>
      </c>
      <c r="S161" s="164"/>
      <c r="T161" s="166">
        <f>SUM(T162:T168)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9" t="s">
        <v>8</v>
      </c>
      <c r="AT161" s="167" t="s">
        <v>76</v>
      </c>
      <c r="AU161" s="167" t="s">
        <v>8</v>
      </c>
      <c r="AY161" s="159" t="s">
        <v>167</v>
      </c>
      <c r="BK161" s="168">
        <f>SUM(BK162:BK168)</f>
        <v>0</v>
      </c>
    </row>
    <row r="162" s="2" customFormat="1" ht="24.15" customHeight="1">
      <c r="A162" s="37"/>
      <c r="B162" s="171"/>
      <c r="C162" s="172" t="s">
        <v>209</v>
      </c>
      <c r="D162" s="172" t="s">
        <v>169</v>
      </c>
      <c r="E162" s="173" t="s">
        <v>213</v>
      </c>
      <c r="F162" s="174" t="s">
        <v>214</v>
      </c>
      <c r="G162" s="175" t="s">
        <v>188</v>
      </c>
      <c r="H162" s="176">
        <v>561.47199999999998</v>
      </c>
      <c r="I162" s="177"/>
      <c r="J162" s="178">
        <f>ROUND(I162*H162,0)</f>
        <v>0</v>
      </c>
      <c r="K162" s="174" t="s">
        <v>173</v>
      </c>
      <c r="L162" s="38"/>
      <c r="M162" s="179" t="s">
        <v>1</v>
      </c>
      <c r="N162" s="180" t="s">
        <v>42</v>
      </c>
      <c r="O162" s="76"/>
      <c r="P162" s="181">
        <f>O162*H162</f>
        <v>0</v>
      </c>
      <c r="Q162" s="181">
        <v>0</v>
      </c>
      <c r="R162" s="181">
        <f>Q162*H162</f>
        <v>0</v>
      </c>
      <c r="S162" s="181">
        <v>0</v>
      </c>
      <c r="T162" s="182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3" t="s">
        <v>174</v>
      </c>
      <c r="AT162" s="183" t="s">
        <v>169</v>
      </c>
      <c r="AU162" s="183" t="s">
        <v>85</v>
      </c>
      <c r="AY162" s="18" t="s">
        <v>167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18" t="s">
        <v>8</v>
      </c>
      <c r="BK162" s="184">
        <f>ROUND(I162*H162,0)</f>
        <v>0</v>
      </c>
      <c r="BL162" s="18" t="s">
        <v>174</v>
      </c>
      <c r="BM162" s="183" t="s">
        <v>215</v>
      </c>
    </row>
    <row r="163" s="13" customFormat="1">
      <c r="A163" s="13"/>
      <c r="B163" s="185"/>
      <c r="C163" s="13"/>
      <c r="D163" s="186" t="s">
        <v>175</v>
      </c>
      <c r="E163" s="187" t="s">
        <v>1</v>
      </c>
      <c r="F163" s="188" t="s">
        <v>216</v>
      </c>
      <c r="G163" s="13"/>
      <c r="H163" s="189">
        <v>561.47199999999998</v>
      </c>
      <c r="I163" s="190"/>
      <c r="J163" s="13"/>
      <c r="K163" s="13"/>
      <c r="L163" s="185"/>
      <c r="M163" s="191"/>
      <c r="N163" s="192"/>
      <c r="O163" s="192"/>
      <c r="P163" s="192"/>
      <c r="Q163" s="192"/>
      <c r="R163" s="192"/>
      <c r="S163" s="192"/>
      <c r="T163" s="19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7" t="s">
        <v>175</v>
      </c>
      <c r="AU163" s="187" t="s">
        <v>85</v>
      </c>
      <c r="AV163" s="13" t="s">
        <v>85</v>
      </c>
      <c r="AW163" s="13" t="s">
        <v>33</v>
      </c>
      <c r="AX163" s="13" t="s">
        <v>77</v>
      </c>
      <c r="AY163" s="187" t="s">
        <v>167</v>
      </c>
    </row>
    <row r="164" s="14" customFormat="1">
      <c r="A164" s="14"/>
      <c r="B164" s="194"/>
      <c r="C164" s="14"/>
      <c r="D164" s="186" t="s">
        <v>175</v>
      </c>
      <c r="E164" s="195" t="s">
        <v>1</v>
      </c>
      <c r="F164" s="196" t="s">
        <v>177</v>
      </c>
      <c r="G164" s="14"/>
      <c r="H164" s="197">
        <v>561.47199999999998</v>
      </c>
      <c r="I164" s="198"/>
      <c r="J164" s="14"/>
      <c r="K164" s="14"/>
      <c r="L164" s="194"/>
      <c r="M164" s="199"/>
      <c r="N164" s="200"/>
      <c r="O164" s="200"/>
      <c r="P164" s="200"/>
      <c r="Q164" s="200"/>
      <c r="R164" s="200"/>
      <c r="S164" s="200"/>
      <c r="T164" s="20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195" t="s">
        <v>175</v>
      </c>
      <c r="AU164" s="195" t="s">
        <v>85</v>
      </c>
      <c r="AV164" s="14" t="s">
        <v>178</v>
      </c>
      <c r="AW164" s="14" t="s">
        <v>33</v>
      </c>
      <c r="AX164" s="14" t="s">
        <v>77</v>
      </c>
      <c r="AY164" s="195" t="s">
        <v>167</v>
      </c>
    </row>
    <row r="165" s="15" customFormat="1">
      <c r="A165" s="15"/>
      <c r="B165" s="202"/>
      <c r="C165" s="15"/>
      <c r="D165" s="186" t="s">
        <v>175</v>
      </c>
      <c r="E165" s="203" t="s">
        <v>91</v>
      </c>
      <c r="F165" s="204" t="s">
        <v>179</v>
      </c>
      <c r="G165" s="15"/>
      <c r="H165" s="205">
        <v>561.47199999999998</v>
      </c>
      <c r="I165" s="206"/>
      <c r="J165" s="15"/>
      <c r="K165" s="15"/>
      <c r="L165" s="202"/>
      <c r="M165" s="207"/>
      <c r="N165" s="208"/>
      <c r="O165" s="208"/>
      <c r="P165" s="208"/>
      <c r="Q165" s="208"/>
      <c r="R165" s="208"/>
      <c r="S165" s="208"/>
      <c r="T165" s="209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03" t="s">
        <v>175</v>
      </c>
      <c r="AU165" s="203" t="s">
        <v>85</v>
      </c>
      <c r="AV165" s="15" t="s">
        <v>174</v>
      </c>
      <c r="AW165" s="15" t="s">
        <v>33</v>
      </c>
      <c r="AX165" s="15" t="s">
        <v>8</v>
      </c>
      <c r="AY165" s="203" t="s">
        <v>167</v>
      </c>
    </row>
    <row r="166" s="2" customFormat="1" ht="44.25" customHeight="1">
      <c r="A166" s="37"/>
      <c r="B166" s="171"/>
      <c r="C166" s="210" t="s">
        <v>217</v>
      </c>
      <c r="D166" s="210" t="s">
        <v>206</v>
      </c>
      <c r="E166" s="211" t="s">
        <v>207</v>
      </c>
      <c r="F166" s="212" t="s">
        <v>208</v>
      </c>
      <c r="G166" s="213" t="s">
        <v>188</v>
      </c>
      <c r="H166" s="214">
        <v>589.54600000000005</v>
      </c>
      <c r="I166" s="215"/>
      <c r="J166" s="216">
        <f>ROUND(I166*H166,0)</f>
        <v>0</v>
      </c>
      <c r="K166" s="212" t="s">
        <v>1</v>
      </c>
      <c r="L166" s="217"/>
      <c r="M166" s="218" t="s">
        <v>1</v>
      </c>
      <c r="N166" s="219" t="s">
        <v>42</v>
      </c>
      <c r="O166" s="76"/>
      <c r="P166" s="181">
        <f>O166*H166</f>
        <v>0</v>
      </c>
      <c r="Q166" s="181">
        <v>0.0121</v>
      </c>
      <c r="R166" s="181">
        <f>Q166*H166</f>
        <v>7.1335066000000005</v>
      </c>
      <c r="S166" s="181">
        <v>0</v>
      </c>
      <c r="T166" s="182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3" t="s">
        <v>209</v>
      </c>
      <c r="AT166" s="183" t="s">
        <v>206</v>
      </c>
      <c r="AU166" s="183" t="s">
        <v>85</v>
      </c>
      <c r="AY166" s="18" t="s">
        <v>167</v>
      </c>
      <c r="BE166" s="184">
        <f>IF(N166="základní",J166,0)</f>
        <v>0</v>
      </c>
      <c r="BF166" s="184">
        <f>IF(N166="snížená",J166,0)</f>
        <v>0</v>
      </c>
      <c r="BG166" s="184">
        <f>IF(N166="zákl. přenesená",J166,0)</f>
        <v>0</v>
      </c>
      <c r="BH166" s="184">
        <f>IF(N166="sníž. přenesená",J166,0)</f>
        <v>0</v>
      </c>
      <c r="BI166" s="184">
        <f>IF(N166="nulová",J166,0)</f>
        <v>0</v>
      </c>
      <c r="BJ166" s="18" t="s">
        <v>8</v>
      </c>
      <c r="BK166" s="184">
        <f>ROUND(I166*H166,0)</f>
        <v>0</v>
      </c>
      <c r="BL166" s="18" t="s">
        <v>174</v>
      </c>
      <c r="BM166" s="183" t="s">
        <v>218</v>
      </c>
    </row>
    <row r="167" s="13" customFormat="1">
      <c r="A167" s="13"/>
      <c r="B167" s="185"/>
      <c r="C167" s="13"/>
      <c r="D167" s="186" t="s">
        <v>175</v>
      </c>
      <c r="E167" s="187" t="s">
        <v>1</v>
      </c>
      <c r="F167" s="188" t="s">
        <v>219</v>
      </c>
      <c r="G167" s="13"/>
      <c r="H167" s="189">
        <v>589.54600000000005</v>
      </c>
      <c r="I167" s="190"/>
      <c r="J167" s="13"/>
      <c r="K167" s="13"/>
      <c r="L167" s="185"/>
      <c r="M167" s="191"/>
      <c r="N167" s="192"/>
      <c r="O167" s="192"/>
      <c r="P167" s="192"/>
      <c r="Q167" s="192"/>
      <c r="R167" s="192"/>
      <c r="S167" s="192"/>
      <c r="T167" s="19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7" t="s">
        <v>175</v>
      </c>
      <c r="AU167" s="187" t="s">
        <v>85</v>
      </c>
      <c r="AV167" s="13" t="s">
        <v>85</v>
      </c>
      <c r="AW167" s="13" t="s">
        <v>33</v>
      </c>
      <c r="AX167" s="13" t="s">
        <v>77</v>
      </c>
      <c r="AY167" s="187" t="s">
        <v>167</v>
      </c>
    </row>
    <row r="168" s="15" customFormat="1">
      <c r="A168" s="15"/>
      <c r="B168" s="202"/>
      <c r="C168" s="15"/>
      <c r="D168" s="186" t="s">
        <v>175</v>
      </c>
      <c r="E168" s="203" t="s">
        <v>1</v>
      </c>
      <c r="F168" s="204" t="s">
        <v>179</v>
      </c>
      <c r="G168" s="15"/>
      <c r="H168" s="205">
        <v>589.54600000000005</v>
      </c>
      <c r="I168" s="206"/>
      <c r="J168" s="15"/>
      <c r="K168" s="15"/>
      <c r="L168" s="202"/>
      <c r="M168" s="207"/>
      <c r="N168" s="208"/>
      <c r="O168" s="208"/>
      <c r="P168" s="208"/>
      <c r="Q168" s="208"/>
      <c r="R168" s="208"/>
      <c r="S168" s="208"/>
      <c r="T168" s="209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03" t="s">
        <v>175</v>
      </c>
      <c r="AU168" s="203" t="s">
        <v>85</v>
      </c>
      <c r="AV168" s="15" t="s">
        <v>174</v>
      </c>
      <c r="AW168" s="15" t="s">
        <v>33</v>
      </c>
      <c r="AX168" s="15" t="s">
        <v>8</v>
      </c>
      <c r="AY168" s="203" t="s">
        <v>167</v>
      </c>
    </row>
    <row r="169" s="12" customFormat="1" ht="22.8" customHeight="1">
      <c r="A169" s="12"/>
      <c r="B169" s="158"/>
      <c r="C169" s="12"/>
      <c r="D169" s="159" t="s">
        <v>76</v>
      </c>
      <c r="E169" s="169" t="s">
        <v>191</v>
      </c>
      <c r="F169" s="169" t="s">
        <v>220</v>
      </c>
      <c r="G169" s="12"/>
      <c r="H169" s="12"/>
      <c r="I169" s="161"/>
      <c r="J169" s="170">
        <f>BK169</f>
        <v>0</v>
      </c>
      <c r="K169" s="12"/>
      <c r="L169" s="158"/>
      <c r="M169" s="163"/>
      <c r="N169" s="164"/>
      <c r="O169" s="164"/>
      <c r="P169" s="165">
        <f>SUM(P170:P176)</f>
        <v>0</v>
      </c>
      <c r="Q169" s="164"/>
      <c r="R169" s="165">
        <f>SUM(R170:R176)</f>
        <v>92.379799999999989</v>
      </c>
      <c r="S169" s="164"/>
      <c r="T169" s="166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59" t="s">
        <v>8</v>
      </c>
      <c r="AT169" s="167" t="s">
        <v>76</v>
      </c>
      <c r="AU169" s="167" t="s">
        <v>8</v>
      </c>
      <c r="AY169" s="159" t="s">
        <v>167</v>
      </c>
      <c r="BK169" s="168">
        <f>SUM(BK170:BK176)</f>
        <v>0</v>
      </c>
    </row>
    <row r="170" s="2" customFormat="1" ht="16.5" customHeight="1">
      <c r="A170" s="37"/>
      <c r="B170" s="171"/>
      <c r="C170" s="172" t="s">
        <v>221</v>
      </c>
      <c r="D170" s="172" t="s">
        <v>169</v>
      </c>
      <c r="E170" s="173" t="s">
        <v>222</v>
      </c>
      <c r="F170" s="174" t="s">
        <v>223</v>
      </c>
      <c r="G170" s="175" t="s">
        <v>188</v>
      </c>
      <c r="H170" s="176">
        <v>70</v>
      </c>
      <c r="I170" s="177"/>
      <c r="J170" s="178">
        <f>ROUND(I170*H170,0)</f>
        <v>0</v>
      </c>
      <c r="K170" s="174" t="s">
        <v>173</v>
      </c>
      <c r="L170" s="38"/>
      <c r="M170" s="179" t="s">
        <v>1</v>
      </c>
      <c r="N170" s="180" t="s">
        <v>42</v>
      </c>
      <c r="O170" s="76"/>
      <c r="P170" s="181">
        <f>O170*H170</f>
        <v>0</v>
      </c>
      <c r="Q170" s="181">
        <v>0.71643999999999997</v>
      </c>
      <c r="R170" s="181">
        <f>Q170*H170</f>
        <v>50.150799999999997</v>
      </c>
      <c r="S170" s="181">
        <v>0</v>
      </c>
      <c r="T170" s="182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3" t="s">
        <v>174</v>
      </c>
      <c r="AT170" s="183" t="s">
        <v>169</v>
      </c>
      <c r="AU170" s="183" t="s">
        <v>85</v>
      </c>
      <c r="AY170" s="18" t="s">
        <v>167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18" t="s">
        <v>8</v>
      </c>
      <c r="BK170" s="184">
        <f>ROUND(I170*H170,0)</f>
        <v>0</v>
      </c>
      <c r="BL170" s="18" t="s">
        <v>174</v>
      </c>
      <c r="BM170" s="183" t="s">
        <v>224</v>
      </c>
    </row>
    <row r="171" s="13" customFormat="1">
      <c r="A171" s="13"/>
      <c r="B171" s="185"/>
      <c r="C171" s="13"/>
      <c r="D171" s="186" t="s">
        <v>175</v>
      </c>
      <c r="E171" s="187" t="s">
        <v>1</v>
      </c>
      <c r="F171" s="188" t="s">
        <v>225</v>
      </c>
      <c r="G171" s="13"/>
      <c r="H171" s="189">
        <v>70</v>
      </c>
      <c r="I171" s="190"/>
      <c r="J171" s="13"/>
      <c r="K171" s="13"/>
      <c r="L171" s="185"/>
      <c r="M171" s="191"/>
      <c r="N171" s="192"/>
      <c r="O171" s="192"/>
      <c r="P171" s="192"/>
      <c r="Q171" s="192"/>
      <c r="R171" s="192"/>
      <c r="S171" s="192"/>
      <c r="T171" s="19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7" t="s">
        <v>175</v>
      </c>
      <c r="AU171" s="187" t="s">
        <v>85</v>
      </c>
      <c r="AV171" s="13" t="s">
        <v>85</v>
      </c>
      <c r="AW171" s="13" t="s">
        <v>33</v>
      </c>
      <c r="AX171" s="13" t="s">
        <v>77</v>
      </c>
      <c r="AY171" s="187" t="s">
        <v>167</v>
      </c>
    </row>
    <row r="172" s="14" customFormat="1">
      <c r="A172" s="14"/>
      <c r="B172" s="194"/>
      <c r="C172" s="14"/>
      <c r="D172" s="186" t="s">
        <v>175</v>
      </c>
      <c r="E172" s="195" t="s">
        <v>124</v>
      </c>
      <c r="F172" s="196" t="s">
        <v>177</v>
      </c>
      <c r="G172" s="14"/>
      <c r="H172" s="197">
        <v>70</v>
      </c>
      <c r="I172" s="198"/>
      <c r="J172" s="14"/>
      <c r="K172" s="14"/>
      <c r="L172" s="194"/>
      <c r="M172" s="199"/>
      <c r="N172" s="200"/>
      <c r="O172" s="200"/>
      <c r="P172" s="200"/>
      <c r="Q172" s="200"/>
      <c r="R172" s="200"/>
      <c r="S172" s="200"/>
      <c r="T172" s="20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195" t="s">
        <v>175</v>
      </c>
      <c r="AU172" s="195" t="s">
        <v>85</v>
      </c>
      <c r="AV172" s="14" t="s">
        <v>178</v>
      </c>
      <c r="AW172" s="14" t="s">
        <v>33</v>
      </c>
      <c r="AX172" s="14" t="s">
        <v>8</v>
      </c>
      <c r="AY172" s="195" t="s">
        <v>167</v>
      </c>
    </row>
    <row r="173" s="2" customFormat="1" ht="33" customHeight="1">
      <c r="A173" s="37"/>
      <c r="B173" s="171"/>
      <c r="C173" s="172" t="s">
        <v>226</v>
      </c>
      <c r="D173" s="172" t="s">
        <v>169</v>
      </c>
      <c r="E173" s="173" t="s">
        <v>227</v>
      </c>
      <c r="F173" s="174" t="s">
        <v>228</v>
      </c>
      <c r="G173" s="175" t="s">
        <v>188</v>
      </c>
      <c r="H173" s="176">
        <v>70</v>
      </c>
      <c r="I173" s="177"/>
      <c r="J173" s="178">
        <f>ROUND(I173*H173,0)</f>
        <v>0</v>
      </c>
      <c r="K173" s="174" t="s">
        <v>173</v>
      </c>
      <c r="L173" s="38"/>
      <c r="M173" s="179" t="s">
        <v>1</v>
      </c>
      <c r="N173" s="180" t="s">
        <v>42</v>
      </c>
      <c r="O173" s="76"/>
      <c r="P173" s="181">
        <f>O173*H173</f>
        <v>0</v>
      </c>
      <c r="Q173" s="181">
        <v>0.083500000000000005</v>
      </c>
      <c r="R173" s="181">
        <f>Q173*H173</f>
        <v>5.8450000000000006</v>
      </c>
      <c r="S173" s="181">
        <v>0</v>
      </c>
      <c r="T173" s="182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183" t="s">
        <v>174</v>
      </c>
      <c r="AT173" s="183" t="s">
        <v>169</v>
      </c>
      <c r="AU173" s="183" t="s">
        <v>85</v>
      </c>
      <c r="AY173" s="18" t="s">
        <v>167</v>
      </c>
      <c r="BE173" s="184">
        <f>IF(N173="základní",J173,0)</f>
        <v>0</v>
      </c>
      <c r="BF173" s="184">
        <f>IF(N173="snížená",J173,0)</f>
        <v>0</v>
      </c>
      <c r="BG173" s="184">
        <f>IF(N173="zákl. přenesená",J173,0)</f>
        <v>0</v>
      </c>
      <c r="BH173" s="184">
        <f>IF(N173="sníž. přenesená",J173,0)</f>
        <v>0</v>
      </c>
      <c r="BI173" s="184">
        <f>IF(N173="nulová",J173,0)</f>
        <v>0</v>
      </c>
      <c r="BJ173" s="18" t="s">
        <v>8</v>
      </c>
      <c r="BK173" s="184">
        <f>ROUND(I173*H173,0)</f>
        <v>0</v>
      </c>
      <c r="BL173" s="18" t="s">
        <v>174</v>
      </c>
      <c r="BM173" s="183" t="s">
        <v>229</v>
      </c>
    </row>
    <row r="174" s="13" customFormat="1">
      <c r="A174" s="13"/>
      <c r="B174" s="185"/>
      <c r="C174" s="13"/>
      <c r="D174" s="186" t="s">
        <v>175</v>
      </c>
      <c r="E174" s="187" t="s">
        <v>1</v>
      </c>
      <c r="F174" s="188" t="s">
        <v>124</v>
      </c>
      <c r="G174" s="13"/>
      <c r="H174" s="189">
        <v>70</v>
      </c>
      <c r="I174" s="190"/>
      <c r="J174" s="13"/>
      <c r="K174" s="13"/>
      <c r="L174" s="185"/>
      <c r="M174" s="191"/>
      <c r="N174" s="192"/>
      <c r="O174" s="192"/>
      <c r="P174" s="192"/>
      <c r="Q174" s="192"/>
      <c r="R174" s="192"/>
      <c r="S174" s="192"/>
      <c r="T174" s="19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7" t="s">
        <v>175</v>
      </c>
      <c r="AU174" s="187" t="s">
        <v>85</v>
      </c>
      <c r="AV174" s="13" t="s">
        <v>85</v>
      </c>
      <c r="AW174" s="13" t="s">
        <v>33</v>
      </c>
      <c r="AX174" s="13" t="s">
        <v>8</v>
      </c>
      <c r="AY174" s="187" t="s">
        <v>167</v>
      </c>
    </row>
    <row r="175" s="2" customFormat="1" ht="16.5" customHeight="1">
      <c r="A175" s="37"/>
      <c r="B175" s="171"/>
      <c r="C175" s="210" t="s">
        <v>117</v>
      </c>
      <c r="D175" s="210" t="s">
        <v>206</v>
      </c>
      <c r="E175" s="211" t="s">
        <v>230</v>
      </c>
      <c r="F175" s="212" t="s">
        <v>231</v>
      </c>
      <c r="G175" s="213" t="s">
        <v>232</v>
      </c>
      <c r="H175" s="214">
        <v>24</v>
      </c>
      <c r="I175" s="215"/>
      <c r="J175" s="216">
        <f>ROUND(I175*H175,0)</f>
        <v>0</v>
      </c>
      <c r="K175" s="212" t="s">
        <v>173</v>
      </c>
      <c r="L175" s="217"/>
      <c r="M175" s="218" t="s">
        <v>1</v>
      </c>
      <c r="N175" s="219" t="s">
        <v>42</v>
      </c>
      <c r="O175" s="76"/>
      <c r="P175" s="181">
        <f>O175*H175</f>
        <v>0</v>
      </c>
      <c r="Q175" s="181">
        <v>1.516</v>
      </c>
      <c r="R175" s="181">
        <f>Q175*H175</f>
        <v>36.384</v>
      </c>
      <c r="S175" s="181">
        <v>0</v>
      </c>
      <c r="T175" s="182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3" t="s">
        <v>209</v>
      </c>
      <c r="AT175" s="183" t="s">
        <v>206</v>
      </c>
      <c r="AU175" s="183" t="s">
        <v>85</v>
      </c>
      <c r="AY175" s="18" t="s">
        <v>167</v>
      </c>
      <c r="BE175" s="184">
        <f>IF(N175="základní",J175,0)</f>
        <v>0</v>
      </c>
      <c r="BF175" s="184">
        <f>IF(N175="snížená",J175,0)</f>
        <v>0</v>
      </c>
      <c r="BG175" s="184">
        <f>IF(N175="zákl. přenesená",J175,0)</f>
        <v>0</v>
      </c>
      <c r="BH175" s="184">
        <f>IF(N175="sníž. přenesená",J175,0)</f>
        <v>0</v>
      </c>
      <c r="BI175" s="184">
        <f>IF(N175="nulová",J175,0)</f>
        <v>0</v>
      </c>
      <c r="BJ175" s="18" t="s">
        <v>8</v>
      </c>
      <c r="BK175" s="184">
        <f>ROUND(I175*H175,0)</f>
        <v>0</v>
      </c>
      <c r="BL175" s="18" t="s">
        <v>174</v>
      </c>
      <c r="BM175" s="183" t="s">
        <v>233</v>
      </c>
    </row>
    <row r="176" s="13" customFormat="1">
      <c r="A176" s="13"/>
      <c r="B176" s="185"/>
      <c r="C176" s="13"/>
      <c r="D176" s="186" t="s">
        <v>175</v>
      </c>
      <c r="E176" s="187" t="s">
        <v>1</v>
      </c>
      <c r="F176" s="188" t="s">
        <v>234</v>
      </c>
      <c r="G176" s="13"/>
      <c r="H176" s="189">
        <v>24</v>
      </c>
      <c r="I176" s="190"/>
      <c r="J176" s="13"/>
      <c r="K176" s="13"/>
      <c r="L176" s="185"/>
      <c r="M176" s="191"/>
      <c r="N176" s="192"/>
      <c r="O176" s="192"/>
      <c r="P176" s="192"/>
      <c r="Q176" s="192"/>
      <c r="R176" s="192"/>
      <c r="S176" s="192"/>
      <c r="T176" s="19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7" t="s">
        <v>175</v>
      </c>
      <c r="AU176" s="187" t="s">
        <v>85</v>
      </c>
      <c r="AV176" s="13" t="s">
        <v>85</v>
      </c>
      <c r="AW176" s="13" t="s">
        <v>33</v>
      </c>
      <c r="AX176" s="13" t="s">
        <v>8</v>
      </c>
      <c r="AY176" s="187" t="s">
        <v>167</v>
      </c>
    </row>
    <row r="177" s="12" customFormat="1" ht="22.8" customHeight="1">
      <c r="A177" s="12"/>
      <c r="B177" s="158"/>
      <c r="C177" s="12"/>
      <c r="D177" s="159" t="s">
        <v>76</v>
      </c>
      <c r="E177" s="169" t="s">
        <v>184</v>
      </c>
      <c r="F177" s="169" t="s">
        <v>235</v>
      </c>
      <c r="G177" s="12"/>
      <c r="H177" s="12"/>
      <c r="I177" s="161"/>
      <c r="J177" s="170">
        <f>BK177</f>
        <v>0</v>
      </c>
      <c r="K177" s="12"/>
      <c r="L177" s="158"/>
      <c r="M177" s="163"/>
      <c r="N177" s="164"/>
      <c r="O177" s="164"/>
      <c r="P177" s="165">
        <f>SUM(P178:P269)</f>
        <v>0</v>
      </c>
      <c r="Q177" s="164"/>
      <c r="R177" s="165">
        <f>SUM(R178:R269)</f>
        <v>5.9376395443199996</v>
      </c>
      <c r="S177" s="164"/>
      <c r="T177" s="166">
        <f>SUM(T178:T269)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59" t="s">
        <v>8</v>
      </c>
      <c r="AT177" s="167" t="s">
        <v>76</v>
      </c>
      <c r="AU177" s="167" t="s">
        <v>8</v>
      </c>
      <c r="AY177" s="159" t="s">
        <v>167</v>
      </c>
      <c r="BK177" s="168">
        <f>SUM(BK178:BK269)</f>
        <v>0</v>
      </c>
    </row>
    <row r="178" s="2" customFormat="1" ht="24.15" customHeight="1">
      <c r="A178" s="37"/>
      <c r="B178" s="171"/>
      <c r="C178" s="172" t="s">
        <v>236</v>
      </c>
      <c r="D178" s="172" t="s">
        <v>169</v>
      </c>
      <c r="E178" s="173" t="s">
        <v>237</v>
      </c>
      <c r="F178" s="174" t="s">
        <v>238</v>
      </c>
      <c r="G178" s="175" t="s">
        <v>188</v>
      </c>
      <c r="H178" s="176">
        <v>5.5099999999999998</v>
      </c>
      <c r="I178" s="177"/>
      <c r="J178" s="178">
        <f>ROUND(I178*H178,0)</f>
        <v>0</v>
      </c>
      <c r="K178" s="174" t="s">
        <v>173</v>
      </c>
      <c r="L178" s="38"/>
      <c r="M178" s="179" t="s">
        <v>1</v>
      </c>
      <c r="N178" s="180" t="s">
        <v>42</v>
      </c>
      <c r="O178" s="76"/>
      <c r="P178" s="181">
        <f>O178*H178</f>
        <v>0</v>
      </c>
      <c r="Q178" s="181">
        <v>0.033579999999999999</v>
      </c>
      <c r="R178" s="181">
        <f>Q178*H178</f>
        <v>0.18502579999999999</v>
      </c>
      <c r="S178" s="181">
        <v>0</v>
      </c>
      <c r="T178" s="182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83" t="s">
        <v>174</v>
      </c>
      <c r="AT178" s="183" t="s">
        <v>169</v>
      </c>
      <c r="AU178" s="183" t="s">
        <v>85</v>
      </c>
      <c r="AY178" s="18" t="s">
        <v>167</v>
      </c>
      <c r="BE178" s="184">
        <f>IF(N178="základní",J178,0)</f>
        <v>0</v>
      </c>
      <c r="BF178" s="184">
        <f>IF(N178="snížená",J178,0)</f>
        <v>0</v>
      </c>
      <c r="BG178" s="184">
        <f>IF(N178="zákl. přenesená",J178,0)</f>
        <v>0</v>
      </c>
      <c r="BH178" s="184">
        <f>IF(N178="sníž. přenesená",J178,0)</f>
        <v>0</v>
      </c>
      <c r="BI178" s="184">
        <f>IF(N178="nulová",J178,0)</f>
        <v>0</v>
      </c>
      <c r="BJ178" s="18" t="s">
        <v>8</v>
      </c>
      <c r="BK178" s="184">
        <f>ROUND(I178*H178,0)</f>
        <v>0</v>
      </c>
      <c r="BL178" s="18" t="s">
        <v>174</v>
      </c>
      <c r="BM178" s="183" t="s">
        <v>239</v>
      </c>
    </row>
    <row r="179" s="13" customFormat="1">
      <c r="A179" s="13"/>
      <c r="B179" s="185"/>
      <c r="C179" s="13"/>
      <c r="D179" s="186" t="s">
        <v>175</v>
      </c>
      <c r="E179" s="187" t="s">
        <v>1</v>
      </c>
      <c r="F179" s="188" t="s">
        <v>240</v>
      </c>
      <c r="G179" s="13"/>
      <c r="H179" s="189">
        <v>3.9900000000000002</v>
      </c>
      <c r="I179" s="190"/>
      <c r="J179" s="13"/>
      <c r="K179" s="13"/>
      <c r="L179" s="185"/>
      <c r="M179" s="191"/>
      <c r="N179" s="192"/>
      <c r="O179" s="192"/>
      <c r="P179" s="192"/>
      <c r="Q179" s="192"/>
      <c r="R179" s="192"/>
      <c r="S179" s="192"/>
      <c r="T179" s="19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7" t="s">
        <v>175</v>
      </c>
      <c r="AU179" s="187" t="s">
        <v>85</v>
      </c>
      <c r="AV179" s="13" t="s">
        <v>85</v>
      </c>
      <c r="AW179" s="13" t="s">
        <v>33</v>
      </c>
      <c r="AX179" s="13" t="s">
        <v>77</v>
      </c>
      <c r="AY179" s="187" t="s">
        <v>167</v>
      </c>
    </row>
    <row r="180" s="13" customFormat="1">
      <c r="A180" s="13"/>
      <c r="B180" s="185"/>
      <c r="C180" s="13"/>
      <c r="D180" s="186" t="s">
        <v>175</v>
      </c>
      <c r="E180" s="187" t="s">
        <v>1</v>
      </c>
      <c r="F180" s="188" t="s">
        <v>241</v>
      </c>
      <c r="G180" s="13"/>
      <c r="H180" s="189">
        <v>1.52</v>
      </c>
      <c r="I180" s="190"/>
      <c r="J180" s="13"/>
      <c r="K180" s="13"/>
      <c r="L180" s="185"/>
      <c r="M180" s="191"/>
      <c r="N180" s="192"/>
      <c r="O180" s="192"/>
      <c r="P180" s="192"/>
      <c r="Q180" s="192"/>
      <c r="R180" s="192"/>
      <c r="S180" s="192"/>
      <c r="T180" s="19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7" t="s">
        <v>175</v>
      </c>
      <c r="AU180" s="187" t="s">
        <v>85</v>
      </c>
      <c r="AV180" s="13" t="s">
        <v>85</v>
      </c>
      <c r="AW180" s="13" t="s">
        <v>33</v>
      </c>
      <c r="AX180" s="13" t="s">
        <v>77</v>
      </c>
      <c r="AY180" s="187" t="s">
        <v>167</v>
      </c>
    </row>
    <row r="181" s="14" customFormat="1">
      <c r="A181" s="14"/>
      <c r="B181" s="194"/>
      <c r="C181" s="14"/>
      <c r="D181" s="186" t="s">
        <v>175</v>
      </c>
      <c r="E181" s="195" t="s">
        <v>1</v>
      </c>
      <c r="F181" s="196" t="s">
        <v>177</v>
      </c>
      <c r="G181" s="14"/>
      <c r="H181" s="197">
        <v>5.5099999999999998</v>
      </c>
      <c r="I181" s="198"/>
      <c r="J181" s="14"/>
      <c r="K181" s="14"/>
      <c r="L181" s="194"/>
      <c r="M181" s="199"/>
      <c r="N181" s="200"/>
      <c r="O181" s="200"/>
      <c r="P181" s="200"/>
      <c r="Q181" s="200"/>
      <c r="R181" s="200"/>
      <c r="S181" s="200"/>
      <c r="T181" s="20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5" t="s">
        <v>175</v>
      </c>
      <c r="AU181" s="195" t="s">
        <v>85</v>
      </c>
      <c r="AV181" s="14" t="s">
        <v>178</v>
      </c>
      <c r="AW181" s="14" t="s">
        <v>33</v>
      </c>
      <c r="AX181" s="14" t="s">
        <v>77</v>
      </c>
      <c r="AY181" s="195" t="s">
        <v>167</v>
      </c>
    </row>
    <row r="182" s="15" customFormat="1">
      <c r="A182" s="15"/>
      <c r="B182" s="202"/>
      <c r="C182" s="15"/>
      <c r="D182" s="186" t="s">
        <v>175</v>
      </c>
      <c r="E182" s="203" t="s">
        <v>1</v>
      </c>
      <c r="F182" s="204" t="s">
        <v>179</v>
      </c>
      <c r="G182" s="15"/>
      <c r="H182" s="205">
        <v>5.5099999999999998</v>
      </c>
      <c r="I182" s="206"/>
      <c r="J182" s="15"/>
      <c r="K182" s="15"/>
      <c r="L182" s="202"/>
      <c r="M182" s="207"/>
      <c r="N182" s="208"/>
      <c r="O182" s="208"/>
      <c r="P182" s="208"/>
      <c r="Q182" s="208"/>
      <c r="R182" s="208"/>
      <c r="S182" s="208"/>
      <c r="T182" s="209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03" t="s">
        <v>175</v>
      </c>
      <c r="AU182" s="203" t="s">
        <v>85</v>
      </c>
      <c r="AV182" s="15" t="s">
        <v>174</v>
      </c>
      <c r="AW182" s="15" t="s">
        <v>33</v>
      </c>
      <c r="AX182" s="15" t="s">
        <v>8</v>
      </c>
      <c r="AY182" s="203" t="s">
        <v>167</v>
      </c>
    </row>
    <row r="183" s="2" customFormat="1" ht="24.15" customHeight="1">
      <c r="A183" s="37"/>
      <c r="B183" s="171"/>
      <c r="C183" s="172" t="s">
        <v>210</v>
      </c>
      <c r="D183" s="172" t="s">
        <v>169</v>
      </c>
      <c r="E183" s="173" t="s">
        <v>242</v>
      </c>
      <c r="F183" s="174" t="s">
        <v>243</v>
      </c>
      <c r="G183" s="175" t="s">
        <v>188</v>
      </c>
      <c r="H183" s="176">
        <v>46.164999999999999</v>
      </c>
      <c r="I183" s="177"/>
      <c r="J183" s="178">
        <f>ROUND(I183*H183,0)</f>
        <v>0</v>
      </c>
      <c r="K183" s="174" t="s">
        <v>173</v>
      </c>
      <c r="L183" s="38"/>
      <c r="M183" s="179" t="s">
        <v>1</v>
      </c>
      <c r="N183" s="180" t="s">
        <v>42</v>
      </c>
      <c r="O183" s="76"/>
      <c r="P183" s="181">
        <f>O183*H183</f>
        <v>0</v>
      </c>
      <c r="Q183" s="181">
        <v>0.00022000000000000001</v>
      </c>
      <c r="R183" s="181">
        <f>Q183*H183</f>
        <v>0.0101563</v>
      </c>
      <c r="S183" s="181">
        <v>0</v>
      </c>
      <c r="T183" s="182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3" t="s">
        <v>174</v>
      </c>
      <c r="AT183" s="183" t="s">
        <v>169</v>
      </c>
      <c r="AU183" s="183" t="s">
        <v>85</v>
      </c>
      <c r="AY183" s="18" t="s">
        <v>167</v>
      </c>
      <c r="BE183" s="184">
        <f>IF(N183="základní",J183,0)</f>
        <v>0</v>
      </c>
      <c r="BF183" s="184">
        <f>IF(N183="snížená",J183,0)</f>
        <v>0</v>
      </c>
      <c r="BG183" s="184">
        <f>IF(N183="zákl. přenesená",J183,0)</f>
        <v>0</v>
      </c>
      <c r="BH183" s="184">
        <f>IF(N183="sníž. přenesená",J183,0)</f>
        <v>0</v>
      </c>
      <c r="BI183" s="184">
        <f>IF(N183="nulová",J183,0)</f>
        <v>0</v>
      </c>
      <c r="BJ183" s="18" t="s">
        <v>8</v>
      </c>
      <c r="BK183" s="184">
        <f>ROUND(I183*H183,0)</f>
        <v>0</v>
      </c>
      <c r="BL183" s="18" t="s">
        <v>174</v>
      </c>
      <c r="BM183" s="183" t="s">
        <v>244</v>
      </c>
    </row>
    <row r="184" s="13" customFormat="1">
      <c r="A184" s="13"/>
      <c r="B184" s="185"/>
      <c r="C184" s="13"/>
      <c r="D184" s="186" t="s">
        <v>175</v>
      </c>
      <c r="E184" s="187" t="s">
        <v>1</v>
      </c>
      <c r="F184" s="188" t="s">
        <v>98</v>
      </c>
      <c r="G184" s="13"/>
      <c r="H184" s="189">
        <v>46.164999999999999</v>
      </c>
      <c r="I184" s="190"/>
      <c r="J184" s="13"/>
      <c r="K184" s="13"/>
      <c r="L184" s="185"/>
      <c r="M184" s="191"/>
      <c r="N184" s="192"/>
      <c r="O184" s="192"/>
      <c r="P184" s="192"/>
      <c r="Q184" s="192"/>
      <c r="R184" s="192"/>
      <c r="S184" s="192"/>
      <c r="T184" s="19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7" t="s">
        <v>175</v>
      </c>
      <c r="AU184" s="187" t="s">
        <v>85</v>
      </c>
      <c r="AV184" s="13" t="s">
        <v>85</v>
      </c>
      <c r="AW184" s="13" t="s">
        <v>33</v>
      </c>
      <c r="AX184" s="13" t="s">
        <v>8</v>
      </c>
      <c r="AY184" s="187" t="s">
        <v>167</v>
      </c>
    </row>
    <row r="185" s="2" customFormat="1" ht="24.15" customHeight="1">
      <c r="A185" s="37"/>
      <c r="B185" s="171"/>
      <c r="C185" s="172" t="s">
        <v>9</v>
      </c>
      <c r="D185" s="172" t="s">
        <v>169</v>
      </c>
      <c r="E185" s="173" t="s">
        <v>245</v>
      </c>
      <c r="F185" s="174" t="s">
        <v>246</v>
      </c>
      <c r="G185" s="175" t="s">
        <v>188</v>
      </c>
      <c r="H185" s="176">
        <v>340.55000000000001</v>
      </c>
      <c r="I185" s="177"/>
      <c r="J185" s="178">
        <f>ROUND(I185*H185,0)</f>
        <v>0</v>
      </c>
      <c r="K185" s="174" t="s">
        <v>173</v>
      </c>
      <c r="L185" s="38"/>
      <c r="M185" s="179" t="s">
        <v>1</v>
      </c>
      <c r="N185" s="180" t="s">
        <v>42</v>
      </c>
      <c r="O185" s="76"/>
      <c r="P185" s="181">
        <f>O185*H185</f>
        <v>0</v>
      </c>
      <c r="Q185" s="181">
        <v>0.00020000000000000001</v>
      </c>
      <c r="R185" s="181">
        <f>Q185*H185</f>
        <v>0.068110000000000004</v>
      </c>
      <c r="S185" s="181">
        <v>0</v>
      </c>
      <c r="T185" s="182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183" t="s">
        <v>174</v>
      </c>
      <c r="AT185" s="183" t="s">
        <v>169</v>
      </c>
      <c r="AU185" s="183" t="s">
        <v>85</v>
      </c>
      <c r="AY185" s="18" t="s">
        <v>167</v>
      </c>
      <c r="BE185" s="184">
        <f>IF(N185="základní",J185,0)</f>
        <v>0</v>
      </c>
      <c r="BF185" s="184">
        <f>IF(N185="snížená",J185,0)</f>
        <v>0</v>
      </c>
      <c r="BG185" s="184">
        <f>IF(N185="zákl. přenesená",J185,0)</f>
        <v>0</v>
      </c>
      <c r="BH185" s="184">
        <f>IF(N185="sníž. přenesená",J185,0)</f>
        <v>0</v>
      </c>
      <c r="BI185" s="184">
        <f>IF(N185="nulová",J185,0)</f>
        <v>0</v>
      </c>
      <c r="BJ185" s="18" t="s">
        <v>8</v>
      </c>
      <c r="BK185" s="184">
        <f>ROUND(I185*H185,0)</f>
        <v>0</v>
      </c>
      <c r="BL185" s="18" t="s">
        <v>174</v>
      </c>
      <c r="BM185" s="183" t="s">
        <v>247</v>
      </c>
    </row>
    <row r="186" s="13" customFormat="1">
      <c r="A186" s="13"/>
      <c r="B186" s="185"/>
      <c r="C186" s="13"/>
      <c r="D186" s="186" t="s">
        <v>175</v>
      </c>
      <c r="E186" s="187" t="s">
        <v>1</v>
      </c>
      <c r="F186" s="188" t="s">
        <v>101</v>
      </c>
      <c r="G186" s="13"/>
      <c r="H186" s="189">
        <v>322.41199999999998</v>
      </c>
      <c r="I186" s="190"/>
      <c r="J186" s="13"/>
      <c r="K186" s="13"/>
      <c r="L186" s="185"/>
      <c r="M186" s="191"/>
      <c r="N186" s="192"/>
      <c r="O186" s="192"/>
      <c r="P186" s="192"/>
      <c r="Q186" s="192"/>
      <c r="R186" s="192"/>
      <c r="S186" s="192"/>
      <c r="T186" s="19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7" t="s">
        <v>175</v>
      </c>
      <c r="AU186" s="187" t="s">
        <v>85</v>
      </c>
      <c r="AV186" s="13" t="s">
        <v>85</v>
      </c>
      <c r="AW186" s="13" t="s">
        <v>33</v>
      </c>
      <c r="AX186" s="13" t="s">
        <v>77</v>
      </c>
      <c r="AY186" s="187" t="s">
        <v>167</v>
      </c>
    </row>
    <row r="187" s="13" customFormat="1">
      <c r="A187" s="13"/>
      <c r="B187" s="185"/>
      <c r="C187" s="13"/>
      <c r="D187" s="186" t="s">
        <v>175</v>
      </c>
      <c r="E187" s="187" t="s">
        <v>1</v>
      </c>
      <c r="F187" s="188" t="s">
        <v>248</v>
      </c>
      <c r="G187" s="13"/>
      <c r="H187" s="189">
        <v>18.138000000000002</v>
      </c>
      <c r="I187" s="190"/>
      <c r="J187" s="13"/>
      <c r="K187" s="13"/>
      <c r="L187" s="185"/>
      <c r="M187" s="191"/>
      <c r="N187" s="192"/>
      <c r="O187" s="192"/>
      <c r="P187" s="192"/>
      <c r="Q187" s="192"/>
      <c r="R187" s="192"/>
      <c r="S187" s="192"/>
      <c r="T187" s="19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7" t="s">
        <v>175</v>
      </c>
      <c r="AU187" s="187" t="s">
        <v>85</v>
      </c>
      <c r="AV187" s="13" t="s">
        <v>85</v>
      </c>
      <c r="AW187" s="13" t="s">
        <v>33</v>
      </c>
      <c r="AX187" s="13" t="s">
        <v>77</v>
      </c>
      <c r="AY187" s="187" t="s">
        <v>167</v>
      </c>
    </row>
    <row r="188" s="14" customFormat="1">
      <c r="A188" s="14"/>
      <c r="B188" s="194"/>
      <c r="C188" s="14"/>
      <c r="D188" s="186" t="s">
        <v>175</v>
      </c>
      <c r="E188" s="195" t="s">
        <v>1</v>
      </c>
      <c r="F188" s="196" t="s">
        <v>177</v>
      </c>
      <c r="G188" s="14"/>
      <c r="H188" s="197">
        <v>340.55000000000001</v>
      </c>
      <c r="I188" s="198"/>
      <c r="J188" s="14"/>
      <c r="K188" s="14"/>
      <c r="L188" s="194"/>
      <c r="M188" s="199"/>
      <c r="N188" s="200"/>
      <c r="O188" s="200"/>
      <c r="P188" s="200"/>
      <c r="Q188" s="200"/>
      <c r="R188" s="200"/>
      <c r="S188" s="200"/>
      <c r="T188" s="20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195" t="s">
        <v>175</v>
      </c>
      <c r="AU188" s="195" t="s">
        <v>85</v>
      </c>
      <c r="AV188" s="14" t="s">
        <v>178</v>
      </c>
      <c r="AW188" s="14" t="s">
        <v>33</v>
      </c>
      <c r="AX188" s="14" t="s">
        <v>8</v>
      </c>
      <c r="AY188" s="195" t="s">
        <v>167</v>
      </c>
    </row>
    <row r="189" s="2" customFormat="1" ht="44.25" customHeight="1">
      <c r="A189" s="37"/>
      <c r="B189" s="171"/>
      <c r="C189" s="172" t="s">
        <v>215</v>
      </c>
      <c r="D189" s="172" t="s">
        <v>169</v>
      </c>
      <c r="E189" s="173" t="s">
        <v>249</v>
      </c>
      <c r="F189" s="174" t="s">
        <v>250</v>
      </c>
      <c r="G189" s="175" t="s">
        <v>188</v>
      </c>
      <c r="H189" s="176">
        <v>368.577</v>
      </c>
      <c r="I189" s="177"/>
      <c r="J189" s="178">
        <f>ROUND(I189*H189,0)</f>
        <v>0</v>
      </c>
      <c r="K189" s="174" t="s">
        <v>173</v>
      </c>
      <c r="L189" s="38"/>
      <c r="M189" s="179" t="s">
        <v>1</v>
      </c>
      <c r="N189" s="180" t="s">
        <v>42</v>
      </c>
      <c r="O189" s="76"/>
      <c r="P189" s="181">
        <f>O189*H189</f>
        <v>0</v>
      </c>
      <c r="Q189" s="181">
        <v>0.00851616</v>
      </c>
      <c r="R189" s="181">
        <f>Q189*H189</f>
        <v>3.1388607043199999</v>
      </c>
      <c r="S189" s="181">
        <v>0</v>
      </c>
      <c r="T189" s="182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3" t="s">
        <v>174</v>
      </c>
      <c r="AT189" s="183" t="s">
        <v>169</v>
      </c>
      <c r="AU189" s="183" t="s">
        <v>85</v>
      </c>
      <c r="AY189" s="18" t="s">
        <v>167</v>
      </c>
      <c r="BE189" s="184">
        <f>IF(N189="základní",J189,0)</f>
        <v>0</v>
      </c>
      <c r="BF189" s="184">
        <f>IF(N189="snížená",J189,0)</f>
        <v>0</v>
      </c>
      <c r="BG189" s="184">
        <f>IF(N189="zákl. přenesená",J189,0)</f>
        <v>0</v>
      </c>
      <c r="BH189" s="184">
        <f>IF(N189="sníž. přenesená",J189,0)</f>
        <v>0</v>
      </c>
      <c r="BI189" s="184">
        <f>IF(N189="nulová",J189,0)</f>
        <v>0</v>
      </c>
      <c r="BJ189" s="18" t="s">
        <v>8</v>
      </c>
      <c r="BK189" s="184">
        <f>ROUND(I189*H189,0)</f>
        <v>0</v>
      </c>
      <c r="BL189" s="18" t="s">
        <v>174</v>
      </c>
      <c r="BM189" s="183" t="s">
        <v>251</v>
      </c>
    </row>
    <row r="190" s="13" customFormat="1">
      <c r="A190" s="13"/>
      <c r="B190" s="185"/>
      <c r="C190" s="13"/>
      <c r="D190" s="186" t="s">
        <v>175</v>
      </c>
      <c r="E190" s="187" t="s">
        <v>1</v>
      </c>
      <c r="F190" s="188" t="s">
        <v>252</v>
      </c>
      <c r="G190" s="13"/>
      <c r="H190" s="189">
        <v>55.350000000000001</v>
      </c>
      <c r="I190" s="190"/>
      <c r="J190" s="13"/>
      <c r="K190" s="13"/>
      <c r="L190" s="185"/>
      <c r="M190" s="191"/>
      <c r="N190" s="192"/>
      <c r="O190" s="192"/>
      <c r="P190" s="192"/>
      <c r="Q190" s="192"/>
      <c r="R190" s="192"/>
      <c r="S190" s="192"/>
      <c r="T190" s="19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7" t="s">
        <v>175</v>
      </c>
      <c r="AU190" s="187" t="s">
        <v>85</v>
      </c>
      <c r="AV190" s="13" t="s">
        <v>85</v>
      </c>
      <c r="AW190" s="13" t="s">
        <v>33</v>
      </c>
      <c r="AX190" s="13" t="s">
        <v>77</v>
      </c>
      <c r="AY190" s="187" t="s">
        <v>167</v>
      </c>
    </row>
    <row r="191" s="13" customFormat="1">
      <c r="A191" s="13"/>
      <c r="B191" s="185"/>
      <c r="C191" s="13"/>
      <c r="D191" s="186" t="s">
        <v>175</v>
      </c>
      <c r="E191" s="187" t="s">
        <v>1</v>
      </c>
      <c r="F191" s="188" t="s">
        <v>253</v>
      </c>
      <c r="G191" s="13"/>
      <c r="H191" s="189">
        <v>-3.4300000000000002</v>
      </c>
      <c r="I191" s="190"/>
      <c r="J191" s="13"/>
      <c r="K191" s="13"/>
      <c r="L191" s="185"/>
      <c r="M191" s="191"/>
      <c r="N191" s="192"/>
      <c r="O191" s="192"/>
      <c r="P191" s="192"/>
      <c r="Q191" s="192"/>
      <c r="R191" s="192"/>
      <c r="S191" s="192"/>
      <c r="T191" s="19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7" t="s">
        <v>175</v>
      </c>
      <c r="AU191" s="187" t="s">
        <v>85</v>
      </c>
      <c r="AV191" s="13" t="s">
        <v>85</v>
      </c>
      <c r="AW191" s="13" t="s">
        <v>33</v>
      </c>
      <c r="AX191" s="13" t="s">
        <v>77</v>
      </c>
      <c r="AY191" s="187" t="s">
        <v>167</v>
      </c>
    </row>
    <row r="192" s="13" customFormat="1">
      <c r="A192" s="13"/>
      <c r="B192" s="185"/>
      <c r="C192" s="13"/>
      <c r="D192" s="186" t="s">
        <v>175</v>
      </c>
      <c r="E192" s="187" t="s">
        <v>1</v>
      </c>
      <c r="F192" s="188" t="s">
        <v>254</v>
      </c>
      <c r="G192" s="13"/>
      <c r="H192" s="189">
        <v>-1.7050000000000001</v>
      </c>
      <c r="I192" s="190"/>
      <c r="J192" s="13"/>
      <c r="K192" s="13"/>
      <c r="L192" s="185"/>
      <c r="M192" s="191"/>
      <c r="N192" s="192"/>
      <c r="O192" s="192"/>
      <c r="P192" s="192"/>
      <c r="Q192" s="192"/>
      <c r="R192" s="192"/>
      <c r="S192" s="192"/>
      <c r="T192" s="19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7" t="s">
        <v>175</v>
      </c>
      <c r="AU192" s="187" t="s">
        <v>85</v>
      </c>
      <c r="AV192" s="13" t="s">
        <v>85</v>
      </c>
      <c r="AW192" s="13" t="s">
        <v>33</v>
      </c>
      <c r="AX192" s="13" t="s">
        <v>77</v>
      </c>
      <c r="AY192" s="187" t="s">
        <v>167</v>
      </c>
    </row>
    <row r="193" s="13" customFormat="1">
      <c r="A193" s="13"/>
      <c r="B193" s="185"/>
      <c r="C193" s="13"/>
      <c r="D193" s="186" t="s">
        <v>175</v>
      </c>
      <c r="E193" s="187" t="s">
        <v>1</v>
      </c>
      <c r="F193" s="188" t="s">
        <v>255</v>
      </c>
      <c r="G193" s="13"/>
      <c r="H193" s="189">
        <v>-1.6499999999999999</v>
      </c>
      <c r="I193" s="190"/>
      <c r="J193" s="13"/>
      <c r="K193" s="13"/>
      <c r="L193" s="185"/>
      <c r="M193" s="191"/>
      <c r="N193" s="192"/>
      <c r="O193" s="192"/>
      <c r="P193" s="192"/>
      <c r="Q193" s="192"/>
      <c r="R193" s="192"/>
      <c r="S193" s="192"/>
      <c r="T193" s="19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87" t="s">
        <v>175</v>
      </c>
      <c r="AU193" s="187" t="s">
        <v>85</v>
      </c>
      <c r="AV193" s="13" t="s">
        <v>85</v>
      </c>
      <c r="AW193" s="13" t="s">
        <v>33</v>
      </c>
      <c r="AX193" s="13" t="s">
        <v>77</v>
      </c>
      <c r="AY193" s="187" t="s">
        <v>167</v>
      </c>
    </row>
    <row r="194" s="13" customFormat="1">
      <c r="A194" s="13"/>
      <c r="B194" s="185"/>
      <c r="C194" s="13"/>
      <c r="D194" s="186" t="s">
        <v>175</v>
      </c>
      <c r="E194" s="187" t="s">
        <v>1</v>
      </c>
      <c r="F194" s="188" t="s">
        <v>256</v>
      </c>
      <c r="G194" s="13"/>
      <c r="H194" s="189">
        <v>-2.3999999999999999</v>
      </c>
      <c r="I194" s="190"/>
      <c r="J194" s="13"/>
      <c r="K194" s="13"/>
      <c r="L194" s="185"/>
      <c r="M194" s="191"/>
      <c r="N194" s="192"/>
      <c r="O194" s="192"/>
      <c r="P194" s="192"/>
      <c r="Q194" s="192"/>
      <c r="R194" s="192"/>
      <c r="S194" s="192"/>
      <c r="T194" s="19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7" t="s">
        <v>175</v>
      </c>
      <c r="AU194" s="187" t="s">
        <v>85</v>
      </c>
      <c r="AV194" s="13" t="s">
        <v>85</v>
      </c>
      <c r="AW194" s="13" t="s">
        <v>33</v>
      </c>
      <c r="AX194" s="13" t="s">
        <v>77</v>
      </c>
      <c r="AY194" s="187" t="s">
        <v>167</v>
      </c>
    </row>
    <row r="195" s="14" customFormat="1">
      <c r="A195" s="14"/>
      <c r="B195" s="194"/>
      <c r="C195" s="14"/>
      <c r="D195" s="186" t="s">
        <v>175</v>
      </c>
      <c r="E195" s="195" t="s">
        <v>98</v>
      </c>
      <c r="F195" s="196" t="s">
        <v>257</v>
      </c>
      <c r="G195" s="14"/>
      <c r="H195" s="197">
        <v>46.164999999999999</v>
      </c>
      <c r="I195" s="198"/>
      <c r="J195" s="14"/>
      <c r="K195" s="14"/>
      <c r="L195" s="194"/>
      <c r="M195" s="199"/>
      <c r="N195" s="200"/>
      <c r="O195" s="200"/>
      <c r="P195" s="200"/>
      <c r="Q195" s="200"/>
      <c r="R195" s="200"/>
      <c r="S195" s="200"/>
      <c r="T195" s="20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195" t="s">
        <v>175</v>
      </c>
      <c r="AU195" s="195" t="s">
        <v>85</v>
      </c>
      <c r="AV195" s="14" t="s">
        <v>178</v>
      </c>
      <c r="AW195" s="14" t="s">
        <v>33</v>
      </c>
      <c r="AX195" s="14" t="s">
        <v>77</v>
      </c>
      <c r="AY195" s="195" t="s">
        <v>167</v>
      </c>
    </row>
    <row r="196" s="13" customFormat="1">
      <c r="A196" s="13"/>
      <c r="B196" s="185"/>
      <c r="C196" s="13"/>
      <c r="D196" s="186" t="s">
        <v>175</v>
      </c>
      <c r="E196" s="187" t="s">
        <v>1</v>
      </c>
      <c r="F196" s="188" t="s">
        <v>258</v>
      </c>
      <c r="G196" s="13"/>
      <c r="H196" s="189">
        <v>245.75399999999999</v>
      </c>
      <c r="I196" s="190"/>
      <c r="J196" s="13"/>
      <c r="K196" s="13"/>
      <c r="L196" s="185"/>
      <c r="M196" s="191"/>
      <c r="N196" s="192"/>
      <c r="O196" s="192"/>
      <c r="P196" s="192"/>
      <c r="Q196" s="192"/>
      <c r="R196" s="192"/>
      <c r="S196" s="192"/>
      <c r="T196" s="19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7" t="s">
        <v>175</v>
      </c>
      <c r="AU196" s="187" t="s">
        <v>85</v>
      </c>
      <c r="AV196" s="13" t="s">
        <v>85</v>
      </c>
      <c r="AW196" s="13" t="s">
        <v>33</v>
      </c>
      <c r="AX196" s="13" t="s">
        <v>77</v>
      </c>
      <c r="AY196" s="187" t="s">
        <v>167</v>
      </c>
    </row>
    <row r="197" s="13" customFormat="1">
      <c r="A197" s="13"/>
      <c r="B197" s="185"/>
      <c r="C197" s="13"/>
      <c r="D197" s="186" t="s">
        <v>175</v>
      </c>
      <c r="E197" s="187" t="s">
        <v>1</v>
      </c>
      <c r="F197" s="188" t="s">
        <v>259</v>
      </c>
      <c r="G197" s="13"/>
      <c r="H197" s="189">
        <v>144.62799999999999</v>
      </c>
      <c r="I197" s="190"/>
      <c r="J197" s="13"/>
      <c r="K197" s="13"/>
      <c r="L197" s="185"/>
      <c r="M197" s="191"/>
      <c r="N197" s="192"/>
      <c r="O197" s="192"/>
      <c r="P197" s="192"/>
      <c r="Q197" s="192"/>
      <c r="R197" s="192"/>
      <c r="S197" s="192"/>
      <c r="T197" s="19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7" t="s">
        <v>175</v>
      </c>
      <c r="AU197" s="187" t="s">
        <v>85</v>
      </c>
      <c r="AV197" s="13" t="s">
        <v>85</v>
      </c>
      <c r="AW197" s="13" t="s">
        <v>33</v>
      </c>
      <c r="AX197" s="13" t="s">
        <v>77</v>
      </c>
      <c r="AY197" s="187" t="s">
        <v>167</v>
      </c>
    </row>
    <row r="198" s="13" customFormat="1">
      <c r="A198" s="13"/>
      <c r="B198" s="185"/>
      <c r="C198" s="13"/>
      <c r="D198" s="186" t="s">
        <v>175</v>
      </c>
      <c r="E198" s="187" t="s">
        <v>1</v>
      </c>
      <c r="F198" s="188" t="s">
        <v>201</v>
      </c>
      <c r="G198" s="13"/>
      <c r="H198" s="189">
        <v>8.9179999999999993</v>
      </c>
      <c r="I198" s="190"/>
      <c r="J198" s="13"/>
      <c r="K198" s="13"/>
      <c r="L198" s="185"/>
      <c r="M198" s="191"/>
      <c r="N198" s="192"/>
      <c r="O198" s="192"/>
      <c r="P198" s="192"/>
      <c r="Q198" s="192"/>
      <c r="R198" s="192"/>
      <c r="S198" s="192"/>
      <c r="T198" s="19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7" t="s">
        <v>175</v>
      </c>
      <c r="AU198" s="187" t="s">
        <v>85</v>
      </c>
      <c r="AV198" s="13" t="s">
        <v>85</v>
      </c>
      <c r="AW198" s="13" t="s">
        <v>33</v>
      </c>
      <c r="AX198" s="13" t="s">
        <v>77</v>
      </c>
      <c r="AY198" s="187" t="s">
        <v>167</v>
      </c>
    </row>
    <row r="199" s="13" customFormat="1">
      <c r="A199" s="13"/>
      <c r="B199" s="185"/>
      <c r="C199" s="13"/>
      <c r="D199" s="186" t="s">
        <v>175</v>
      </c>
      <c r="E199" s="187" t="s">
        <v>1</v>
      </c>
      <c r="F199" s="188" t="s">
        <v>260</v>
      </c>
      <c r="G199" s="13"/>
      <c r="H199" s="189">
        <v>-15.228999999999999</v>
      </c>
      <c r="I199" s="190"/>
      <c r="J199" s="13"/>
      <c r="K199" s="13"/>
      <c r="L199" s="185"/>
      <c r="M199" s="191"/>
      <c r="N199" s="192"/>
      <c r="O199" s="192"/>
      <c r="P199" s="192"/>
      <c r="Q199" s="192"/>
      <c r="R199" s="192"/>
      <c r="S199" s="192"/>
      <c r="T199" s="19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7" t="s">
        <v>175</v>
      </c>
      <c r="AU199" s="187" t="s">
        <v>85</v>
      </c>
      <c r="AV199" s="13" t="s">
        <v>85</v>
      </c>
      <c r="AW199" s="13" t="s">
        <v>33</v>
      </c>
      <c r="AX199" s="13" t="s">
        <v>77</v>
      </c>
      <c r="AY199" s="187" t="s">
        <v>167</v>
      </c>
    </row>
    <row r="200" s="13" customFormat="1">
      <c r="A200" s="13"/>
      <c r="B200" s="185"/>
      <c r="C200" s="13"/>
      <c r="D200" s="186" t="s">
        <v>175</v>
      </c>
      <c r="E200" s="187" t="s">
        <v>1</v>
      </c>
      <c r="F200" s="188" t="s">
        <v>261</v>
      </c>
      <c r="G200" s="13"/>
      <c r="H200" s="189">
        <v>-15.51</v>
      </c>
      <c r="I200" s="190"/>
      <c r="J200" s="13"/>
      <c r="K200" s="13"/>
      <c r="L200" s="185"/>
      <c r="M200" s="191"/>
      <c r="N200" s="192"/>
      <c r="O200" s="192"/>
      <c r="P200" s="192"/>
      <c r="Q200" s="192"/>
      <c r="R200" s="192"/>
      <c r="S200" s="192"/>
      <c r="T200" s="19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87" t="s">
        <v>175</v>
      </c>
      <c r="AU200" s="187" t="s">
        <v>85</v>
      </c>
      <c r="AV200" s="13" t="s">
        <v>85</v>
      </c>
      <c r="AW200" s="13" t="s">
        <v>33</v>
      </c>
      <c r="AX200" s="13" t="s">
        <v>77</v>
      </c>
      <c r="AY200" s="187" t="s">
        <v>167</v>
      </c>
    </row>
    <row r="201" s="13" customFormat="1">
      <c r="A201" s="13"/>
      <c r="B201" s="185"/>
      <c r="C201" s="13"/>
      <c r="D201" s="186" t="s">
        <v>175</v>
      </c>
      <c r="E201" s="187" t="s">
        <v>1</v>
      </c>
      <c r="F201" s="188" t="s">
        <v>262</v>
      </c>
      <c r="G201" s="13"/>
      <c r="H201" s="189">
        <v>-17.492999999999999</v>
      </c>
      <c r="I201" s="190"/>
      <c r="J201" s="13"/>
      <c r="K201" s="13"/>
      <c r="L201" s="185"/>
      <c r="M201" s="191"/>
      <c r="N201" s="192"/>
      <c r="O201" s="192"/>
      <c r="P201" s="192"/>
      <c r="Q201" s="192"/>
      <c r="R201" s="192"/>
      <c r="S201" s="192"/>
      <c r="T201" s="19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7" t="s">
        <v>175</v>
      </c>
      <c r="AU201" s="187" t="s">
        <v>85</v>
      </c>
      <c r="AV201" s="13" t="s">
        <v>85</v>
      </c>
      <c r="AW201" s="13" t="s">
        <v>33</v>
      </c>
      <c r="AX201" s="13" t="s">
        <v>77</v>
      </c>
      <c r="AY201" s="187" t="s">
        <v>167</v>
      </c>
    </row>
    <row r="202" s="13" customFormat="1">
      <c r="A202" s="13"/>
      <c r="B202" s="185"/>
      <c r="C202" s="13"/>
      <c r="D202" s="186" t="s">
        <v>175</v>
      </c>
      <c r="E202" s="187" t="s">
        <v>1</v>
      </c>
      <c r="F202" s="188" t="s">
        <v>263</v>
      </c>
      <c r="G202" s="13"/>
      <c r="H202" s="189">
        <v>-10.656000000000001</v>
      </c>
      <c r="I202" s="190"/>
      <c r="J202" s="13"/>
      <c r="K202" s="13"/>
      <c r="L202" s="185"/>
      <c r="M202" s="191"/>
      <c r="N202" s="192"/>
      <c r="O202" s="192"/>
      <c r="P202" s="192"/>
      <c r="Q202" s="192"/>
      <c r="R202" s="192"/>
      <c r="S202" s="192"/>
      <c r="T202" s="19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7" t="s">
        <v>175</v>
      </c>
      <c r="AU202" s="187" t="s">
        <v>85</v>
      </c>
      <c r="AV202" s="13" t="s">
        <v>85</v>
      </c>
      <c r="AW202" s="13" t="s">
        <v>33</v>
      </c>
      <c r="AX202" s="13" t="s">
        <v>77</v>
      </c>
      <c r="AY202" s="187" t="s">
        <v>167</v>
      </c>
    </row>
    <row r="203" s="13" customFormat="1">
      <c r="A203" s="13"/>
      <c r="B203" s="185"/>
      <c r="C203" s="13"/>
      <c r="D203" s="186" t="s">
        <v>175</v>
      </c>
      <c r="E203" s="187" t="s">
        <v>1</v>
      </c>
      <c r="F203" s="188" t="s">
        <v>264</v>
      </c>
      <c r="G203" s="13"/>
      <c r="H203" s="189">
        <v>-18</v>
      </c>
      <c r="I203" s="190"/>
      <c r="J203" s="13"/>
      <c r="K203" s="13"/>
      <c r="L203" s="185"/>
      <c r="M203" s="191"/>
      <c r="N203" s="192"/>
      <c r="O203" s="192"/>
      <c r="P203" s="192"/>
      <c r="Q203" s="192"/>
      <c r="R203" s="192"/>
      <c r="S203" s="192"/>
      <c r="T203" s="19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7" t="s">
        <v>175</v>
      </c>
      <c r="AU203" s="187" t="s">
        <v>85</v>
      </c>
      <c r="AV203" s="13" t="s">
        <v>85</v>
      </c>
      <c r="AW203" s="13" t="s">
        <v>33</v>
      </c>
      <c r="AX203" s="13" t="s">
        <v>77</v>
      </c>
      <c r="AY203" s="187" t="s">
        <v>167</v>
      </c>
    </row>
    <row r="204" s="14" customFormat="1">
      <c r="A204" s="14"/>
      <c r="B204" s="194"/>
      <c r="C204" s="14"/>
      <c r="D204" s="186" t="s">
        <v>175</v>
      </c>
      <c r="E204" s="195" t="s">
        <v>101</v>
      </c>
      <c r="F204" s="196" t="s">
        <v>265</v>
      </c>
      <c r="G204" s="14"/>
      <c r="H204" s="197">
        <v>322.41199999999998</v>
      </c>
      <c r="I204" s="198"/>
      <c r="J204" s="14"/>
      <c r="K204" s="14"/>
      <c r="L204" s="194"/>
      <c r="M204" s="199"/>
      <c r="N204" s="200"/>
      <c r="O204" s="200"/>
      <c r="P204" s="200"/>
      <c r="Q204" s="200"/>
      <c r="R204" s="200"/>
      <c r="S204" s="200"/>
      <c r="T204" s="20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95" t="s">
        <v>175</v>
      </c>
      <c r="AU204" s="195" t="s">
        <v>85</v>
      </c>
      <c r="AV204" s="14" t="s">
        <v>178</v>
      </c>
      <c r="AW204" s="14" t="s">
        <v>33</v>
      </c>
      <c r="AX204" s="14" t="s">
        <v>77</v>
      </c>
      <c r="AY204" s="195" t="s">
        <v>167</v>
      </c>
    </row>
    <row r="205" s="15" customFormat="1">
      <c r="A205" s="15"/>
      <c r="B205" s="202"/>
      <c r="C205" s="15"/>
      <c r="D205" s="186" t="s">
        <v>175</v>
      </c>
      <c r="E205" s="203" t="s">
        <v>1</v>
      </c>
      <c r="F205" s="204" t="s">
        <v>179</v>
      </c>
      <c r="G205" s="15"/>
      <c r="H205" s="205">
        <v>368.577</v>
      </c>
      <c r="I205" s="206"/>
      <c r="J205" s="15"/>
      <c r="K205" s="15"/>
      <c r="L205" s="202"/>
      <c r="M205" s="207"/>
      <c r="N205" s="208"/>
      <c r="O205" s="208"/>
      <c r="P205" s="208"/>
      <c r="Q205" s="208"/>
      <c r="R205" s="208"/>
      <c r="S205" s="208"/>
      <c r="T205" s="209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03" t="s">
        <v>175</v>
      </c>
      <c r="AU205" s="203" t="s">
        <v>85</v>
      </c>
      <c r="AV205" s="15" t="s">
        <v>174</v>
      </c>
      <c r="AW205" s="15" t="s">
        <v>33</v>
      </c>
      <c r="AX205" s="15" t="s">
        <v>8</v>
      </c>
      <c r="AY205" s="203" t="s">
        <v>167</v>
      </c>
    </row>
    <row r="206" s="2" customFormat="1" ht="24.15" customHeight="1">
      <c r="A206" s="37"/>
      <c r="B206" s="171"/>
      <c r="C206" s="210" t="s">
        <v>266</v>
      </c>
      <c r="D206" s="210" t="s">
        <v>206</v>
      </c>
      <c r="E206" s="211" t="s">
        <v>267</v>
      </c>
      <c r="F206" s="212" t="s">
        <v>268</v>
      </c>
      <c r="G206" s="213" t="s">
        <v>188</v>
      </c>
      <c r="H206" s="214">
        <v>48.472999999999999</v>
      </c>
      <c r="I206" s="215"/>
      <c r="J206" s="216">
        <f>ROUND(I206*H206,0)</f>
        <v>0</v>
      </c>
      <c r="K206" s="212" t="s">
        <v>173</v>
      </c>
      <c r="L206" s="217"/>
      <c r="M206" s="218" t="s">
        <v>1</v>
      </c>
      <c r="N206" s="219" t="s">
        <v>42</v>
      </c>
      <c r="O206" s="76"/>
      <c r="P206" s="181">
        <f>O206*H206</f>
        <v>0</v>
      </c>
      <c r="Q206" s="181">
        <v>0.0035999999999999999</v>
      </c>
      <c r="R206" s="181">
        <f>Q206*H206</f>
        <v>0.17450279999999999</v>
      </c>
      <c r="S206" s="181">
        <v>0</v>
      </c>
      <c r="T206" s="182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3" t="s">
        <v>209</v>
      </c>
      <c r="AT206" s="183" t="s">
        <v>206</v>
      </c>
      <c r="AU206" s="183" t="s">
        <v>85</v>
      </c>
      <c r="AY206" s="18" t="s">
        <v>167</v>
      </c>
      <c r="BE206" s="184">
        <f>IF(N206="základní",J206,0)</f>
        <v>0</v>
      </c>
      <c r="BF206" s="184">
        <f>IF(N206="snížená",J206,0)</f>
        <v>0</v>
      </c>
      <c r="BG206" s="184">
        <f>IF(N206="zákl. přenesená",J206,0)</f>
        <v>0</v>
      </c>
      <c r="BH206" s="184">
        <f>IF(N206="sníž. přenesená",J206,0)</f>
        <v>0</v>
      </c>
      <c r="BI206" s="184">
        <f>IF(N206="nulová",J206,0)</f>
        <v>0</v>
      </c>
      <c r="BJ206" s="18" t="s">
        <v>8</v>
      </c>
      <c r="BK206" s="184">
        <f>ROUND(I206*H206,0)</f>
        <v>0</v>
      </c>
      <c r="BL206" s="18" t="s">
        <v>174</v>
      </c>
      <c r="BM206" s="183" t="s">
        <v>269</v>
      </c>
    </row>
    <row r="207" s="13" customFormat="1">
      <c r="A207" s="13"/>
      <c r="B207" s="185"/>
      <c r="C207" s="13"/>
      <c r="D207" s="186" t="s">
        <v>175</v>
      </c>
      <c r="E207" s="187" t="s">
        <v>1</v>
      </c>
      <c r="F207" s="188" t="s">
        <v>270</v>
      </c>
      <c r="G207" s="13"/>
      <c r="H207" s="189">
        <v>48.472999999999999</v>
      </c>
      <c r="I207" s="190"/>
      <c r="J207" s="13"/>
      <c r="K207" s="13"/>
      <c r="L207" s="185"/>
      <c r="M207" s="191"/>
      <c r="N207" s="192"/>
      <c r="O207" s="192"/>
      <c r="P207" s="192"/>
      <c r="Q207" s="192"/>
      <c r="R207" s="192"/>
      <c r="S207" s="192"/>
      <c r="T207" s="19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7" t="s">
        <v>175</v>
      </c>
      <c r="AU207" s="187" t="s">
        <v>85</v>
      </c>
      <c r="AV207" s="13" t="s">
        <v>85</v>
      </c>
      <c r="AW207" s="13" t="s">
        <v>33</v>
      </c>
      <c r="AX207" s="13" t="s">
        <v>8</v>
      </c>
      <c r="AY207" s="187" t="s">
        <v>167</v>
      </c>
    </row>
    <row r="208" s="2" customFormat="1" ht="16.5" customHeight="1">
      <c r="A208" s="37"/>
      <c r="B208" s="171"/>
      <c r="C208" s="210" t="s">
        <v>271</v>
      </c>
      <c r="D208" s="210" t="s">
        <v>206</v>
      </c>
      <c r="E208" s="211" t="s">
        <v>272</v>
      </c>
      <c r="F208" s="212" t="s">
        <v>273</v>
      </c>
      <c r="G208" s="213" t="s">
        <v>188</v>
      </c>
      <c r="H208" s="214">
        <v>338.53300000000002</v>
      </c>
      <c r="I208" s="215"/>
      <c r="J208" s="216">
        <f>ROUND(I208*H208,0)</f>
        <v>0</v>
      </c>
      <c r="K208" s="212" t="s">
        <v>173</v>
      </c>
      <c r="L208" s="217"/>
      <c r="M208" s="218" t="s">
        <v>1</v>
      </c>
      <c r="N208" s="219" t="s">
        <v>42</v>
      </c>
      <c r="O208" s="76"/>
      <c r="P208" s="181">
        <f>O208*H208</f>
        <v>0</v>
      </c>
      <c r="Q208" s="181">
        <v>0.0027599999999999999</v>
      </c>
      <c r="R208" s="181">
        <f>Q208*H208</f>
        <v>0.93435108</v>
      </c>
      <c r="S208" s="181">
        <v>0</v>
      </c>
      <c r="T208" s="182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3" t="s">
        <v>209</v>
      </c>
      <c r="AT208" s="183" t="s">
        <v>206</v>
      </c>
      <c r="AU208" s="183" t="s">
        <v>85</v>
      </c>
      <c r="AY208" s="18" t="s">
        <v>167</v>
      </c>
      <c r="BE208" s="184">
        <f>IF(N208="základní",J208,0)</f>
        <v>0</v>
      </c>
      <c r="BF208" s="184">
        <f>IF(N208="snížená",J208,0)</f>
        <v>0</v>
      </c>
      <c r="BG208" s="184">
        <f>IF(N208="zákl. přenesená",J208,0)</f>
        <v>0</v>
      </c>
      <c r="BH208" s="184">
        <f>IF(N208="sníž. přenesená",J208,0)</f>
        <v>0</v>
      </c>
      <c r="BI208" s="184">
        <f>IF(N208="nulová",J208,0)</f>
        <v>0</v>
      </c>
      <c r="BJ208" s="18" t="s">
        <v>8</v>
      </c>
      <c r="BK208" s="184">
        <f>ROUND(I208*H208,0)</f>
        <v>0</v>
      </c>
      <c r="BL208" s="18" t="s">
        <v>174</v>
      </c>
      <c r="BM208" s="183" t="s">
        <v>274</v>
      </c>
    </row>
    <row r="209" s="13" customFormat="1">
      <c r="A209" s="13"/>
      <c r="B209" s="185"/>
      <c r="C209" s="13"/>
      <c r="D209" s="186" t="s">
        <v>175</v>
      </c>
      <c r="E209" s="187" t="s">
        <v>1</v>
      </c>
      <c r="F209" s="188" t="s">
        <v>275</v>
      </c>
      <c r="G209" s="13"/>
      <c r="H209" s="189">
        <v>338.53300000000002</v>
      </c>
      <c r="I209" s="190"/>
      <c r="J209" s="13"/>
      <c r="K209" s="13"/>
      <c r="L209" s="185"/>
      <c r="M209" s="191"/>
      <c r="N209" s="192"/>
      <c r="O209" s="192"/>
      <c r="P209" s="192"/>
      <c r="Q209" s="192"/>
      <c r="R209" s="192"/>
      <c r="S209" s="192"/>
      <c r="T209" s="19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7" t="s">
        <v>175</v>
      </c>
      <c r="AU209" s="187" t="s">
        <v>85</v>
      </c>
      <c r="AV209" s="13" t="s">
        <v>85</v>
      </c>
      <c r="AW209" s="13" t="s">
        <v>33</v>
      </c>
      <c r="AX209" s="13" t="s">
        <v>8</v>
      </c>
      <c r="AY209" s="187" t="s">
        <v>167</v>
      </c>
    </row>
    <row r="210" s="2" customFormat="1" ht="37.8" customHeight="1">
      <c r="A210" s="37"/>
      <c r="B210" s="171"/>
      <c r="C210" s="172" t="s">
        <v>276</v>
      </c>
      <c r="D210" s="172" t="s">
        <v>169</v>
      </c>
      <c r="E210" s="173" t="s">
        <v>277</v>
      </c>
      <c r="F210" s="174" t="s">
        <v>278</v>
      </c>
      <c r="G210" s="175" t="s">
        <v>279</v>
      </c>
      <c r="H210" s="176">
        <v>90.689999999999998</v>
      </c>
      <c r="I210" s="177"/>
      <c r="J210" s="178">
        <f>ROUND(I210*H210,0)</f>
        <v>0</v>
      </c>
      <c r="K210" s="174" t="s">
        <v>173</v>
      </c>
      <c r="L210" s="38"/>
      <c r="M210" s="179" t="s">
        <v>1</v>
      </c>
      <c r="N210" s="180" t="s">
        <v>42</v>
      </c>
      <c r="O210" s="76"/>
      <c r="P210" s="181">
        <f>O210*H210</f>
        <v>0</v>
      </c>
      <c r="Q210" s="181">
        <v>0.001758</v>
      </c>
      <c r="R210" s="181">
        <f>Q210*H210</f>
        <v>0.15943302000000001</v>
      </c>
      <c r="S210" s="181">
        <v>0</v>
      </c>
      <c r="T210" s="182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183" t="s">
        <v>174</v>
      </c>
      <c r="AT210" s="183" t="s">
        <v>169</v>
      </c>
      <c r="AU210" s="183" t="s">
        <v>85</v>
      </c>
      <c r="AY210" s="18" t="s">
        <v>167</v>
      </c>
      <c r="BE210" s="184">
        <f>IF(N210="základní",J210,0)</f>
        <v>0</v>
      </c>
      <c r="BF210" s="184">
        <f>IF(N210="snížená",J210,0)</f>
        <v>0</v>
      </c>
      <c r="BG210" s="184">
        <f>IF(N210="zákl. přenesená",J210,0)</f>
        <v>0</v>
      </c>
      <c r="BH210" s="184">
        <f>IF(N210="sníž. přenesená",J210,0)</f>
        <v>0</v>
      </c>
      <c r="BI210" s="184">
        <f>IF(N210="nulová",J210,0)</f>
        <v>0</v>
      </c>
      <c r="BJ210" s="18" t="s">
        <v>8</v>
      </c>
      <c r="BK210" s="184">
        <f>ROUND(I210*H210,0)</f>
        <v>0</v>
      </c>
      <c r="BL210" s="18" t="s">
        <v>174</v>
      </c>
      <c r="BM210" s="183" t="s">
        <v>280</v>
      </c>
    </row>
    <row r="211" s="13" customFormat="1">
      <c r="A211" s="13"/>
      <c r="B211" s="185"/>
      <c r="C211" s="13"/>
      <c r="D211" s="186" t="s">
        <v>175</v>
      </c>
      <c r="E211" s="187" t="s">
        <v>1</v>
      </c>
      <c r="F211" s="188" t="s">
        <v>281</v>
      </c>
      <c r="G211" s="13"/>
      <c r="H211" s="189">
        <v>14.27</v>
      </c>
      <c r="I211" s="190"/>
      <c r="J211" s="13"/>
      <c r="K211" s="13"/>
      <c r="L211" s="185"/>
      <c r="M211" s="191"/>
      <c r="N211" s="192"/>
      <c r="O211" s="192"/>
      <c r="P211" s="192"/>
      <c r="Q211" s="192"/>
      <c r="R211" s="192"/>
      <c r="S211" s="192"/>
      <c r="T211" s="19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87" t="s">
        <v>175</v>
      </c>
      <c r="AU211" s="187" t="s">
        <v>85</v>
      </c>
      <c r="AV211" s="13" t="s">
        <v>85</v>
      </c>
      <c r="AW211" s="13" t="s">
        <v>33</v>
      </c>
      <c r="AX211" s="13" t="s">
        <v>77</v>
      </c>
      <c r="AY211" s="187" t="s">
        <v>167</v>
      </c>
    </row>
    <row r="212" s="13" customFormat="1">
      <c r="A212" s="13"/>
      <c r="B212" s="185"/>
      <c r="C212" s="13"/>
      <c r="D212" s="186" t="s">
        <v>175</v>
      </c>
      <c r="E212" s="187" t="s">
        <v>1</v>
      </c>
      <c r="F212" s="188" t="s">
        <v>282</v>
      </c>
      <c r="G212" s="13"/>
      <c r="H212" s="189">
        <v>13.300000000000001</v>
      </c>
      <c r="I212" s="190"/>
      <c r="J212" s="13"/>
      <c r="K212" s="13"/>
      <c r="L212" s="185"/>
      <c r="M212" s="191"/>
      <c r="N212" s="192"/>
      <c r="O212" s="192"/>
      <c r="P212" s="192"/>
      <c r="Q212" s="192"/>
      <c r="R212" s="192"/>
      <c r="S212" s="192"/>
      <c r="T212" s="19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7" t="s">
        <v>175</v>
      </c>
      <c r="AU212" s="187" t="s">
        <v>85</v>
      </c>
      <c r="AV212" s="13" t="s">
        <v>85</v>
      </c>
      <c r="AW212" s="13" t="s">
        <v>33</v>
      </c>
      <c r="AX212" s="13" t="s">
        <v>77</v>
      </c>
      <c r="AY212" s="187" t="s">
        <v>167</v>
      </c>
    </row>
    <row r="213" s="13" customFormat="1">
      <c r="A213" s="13"/>
      <c r="B213" s="185"/>
      <c r="C213" s="13"/>
      <c r="D213" s="186" t="s">
        <v>175</v>
      </c>
      <c r="E213" s="187" t="s">
        <v>1</v>
      </c>
      <c r="F213" s="188" t="s">
        <v>283</v>
      </c>
      <c r="G213" s="13"/>
      <c r="H213" s="189">
        <v>15.119999999999999</v>
      </c>
      <c r="I213" s="190"/>
      <c r="J213" s="13"/>
      <c r="K213" s="13"/>
      <c r="L213" s="185"/>
      <c r="M213" s="191"/>
      <c r="N213" s="192"/>
      <c r="O213" s="192"/>
      <c r="P213" s="192"/>
      <c r="Q213" s="192"/>
      <c r="R213" s="192"/>
      <c r="S213" s="192"/>
      <c r="T213" s="19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7" t="s">
        <v>175</v>
      </c>
      <c r="AU213" s="187" t="s">
        <v>85</v>
      </c>
      <c r="AV213" s="13" t="s">
        <v>85</v>
      </c>
      <c r="AW213" s="13" t="s">
        <v>33</v>
      </c>
      <c r="AX213" s="13" t="s">
        <v>77</v>
      </c>
      <c r="AY213" s="187" t="s">
        <v>167</v>
      </c>
    </row>
    <row r="214" s="13" customFormat="1">
      <c r="A214" s="13"/>
      <c r="B214" s="185"/>
      <c r="C214" s="13"/>
      <c r="D214" s="186" t="s">
        <v>175</v>
      </c>
      <c r="E214" s="187" t="s">
        <v>1</v>
      </c>
      <c r="F214" s="188" t="s">
        <v>284</v>
      </c>
      <c r="G214" s="13"/>
      <c r="H214" s="189">
        <v>48</v>
      </c>
      <c r="I214" s="190"/>
      <c r="J214" s="13"/>
      <c r="K214" s="13"/>
      <c r="L214" s="185"/>
      <c r="M214" s="191"/>
      <c r="N214" s="192"/>
      <c r="O214" s="192"/>
      <c r="P214" s="192"/>
      <c r="Q214" s="192"/>
      <c r="R214" s="192"/>
      <c r="S214" s="192"/>
      <c r="T214" s="19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87" t="s">
        <v>175</v>
      </c>
      <c r="AU214" s="187" t="s">
        <v>85</v>
      </c>
      <c r="AV214" s="13" t="s">
        <v>85</v>
      </c>
      <c r="AW214" s="13" t="s">
        <v>33</v>
      </c>
      <c r="AX214" s="13" t="s">
        <v>77</v>
      </c>
      <c r="AY214" s="187" t="s">
        <v>167</v>
      </c>
    </row>
    <row r="215" s="14" customFormat="1">
      <c r="A215" s="14"/>
      <c r="B215" s="194"/>
      <c r="C215" s="14"/>
      <c r="D215" s="186" t="s">
        <v>175</v>
      </c>
      <c r="E215" s="195" t="s">
        <v>104</v>
      </c>
      <c r="F215" s="196" t="s">
        <v>285</v>
      </c>
      <c r="G215" s="14"/>
      <c r="H215" s="197">
        <v>90.689999999999998</v>
      </c>
      <c r="I215" s="198"/>
      <c r="J215" s="14"/>
      <c r="K215" s="14"/>
      <c r="L215" s="194"/>
      <c r="M215" s="199"/>
      <c r="N215" s="200"/>
      <c r="O215" s="200"/>
      <c r="P215" s="200"/>
      <c r="Q215" s="200"/>
      <c r="R215" s="200"/>
      <c r="S215" s="200"/>
      <c r="T215" s="20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5" t="s">
        <v>175</v>
      </c>
      <c r="AU215" s="195" t="s">
        <v>85</v>
      </c>
      <c r="AV215" s="14" t="s">
        <v>178</v>
      </c>
      <c r="AW215" s="14" t="s">
        <v>33</v>
      </c>
      <c r="AX215" s="14" t="s">
        <v>77</v>
      </c>
      <c r="AY215" s="195" t="s">
        <v>167</v>
      </c>
    </row>
    <row r="216" s="15" customFormat="1">
      <c r="A216" s="15"/>
      <c r="B216" s="202"/>
      <c r="C216" s="15"/>
      <c r="D216" s="186" t="s">
        <v>175</v>
      </c>
      <c r="E216" s="203" t="s">
        <v>1</v>
      </c>
      <c r="F216" s="204" t="s">
        <v>179</v>
      </c>
      <c r="G216" s="15"/>
      <c r="H216" s="205">
        <v>90.689999999999998</v>
      </c>
      <c r="I216" s="206"/>
      <c r="J216" s="15"/>
      <c r="K216" s="15"/>
      <c r="L216" s="202"/>
      <c r="M216" s="207"/>
      <c r="N216" s="208"/>
      <c r="O216" s="208"/>
      <c r="P216" s="208"/>
      <c r="Q216" s="208"/>
      <c r="R216" s="208"/>
      <c r="S216" s="208"/>
      <c r="T216" s="209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03" t="s">
        <v>175</v>
      </c>
      <c r="AU216" s="203" t="s">
        <v>85</v>
      </c>
      <c r="AV216" s="15" t="s">
        <v>174</v>
      </c>
      <c r="AW216" s="15" t="s">
        <v>33</v>
      </c>
      <c r="AX216" s="15" t="s">
        <v>8</v>
      </c>
      <c r="AY216" s="203" t="s">
        <v>167</v>
      </c>
    </row>
    <row r="217" s="2" customFormat="1" ht="16.5" customHeight="1">
      <c r="A217" s="37"/>
      <c r="B217" s="171"/>
      <c r="C217" s="210" t="s">
        <v>224</v>
      </c>
      <c r="D217" s="210" t="s">
        <v>206</v>
      </c>
      <c r="E217" s="211" t="s">
        <v>286</v>
      </c>
      <c r="F217" s="212" t="s">
        <v>287</v>
      </c>
      <c r="G217" s="213" t="s">
        <v>188</v>
      </c>
      <c r="H217" s="214">
        <v>18.138000000000002</v>
      </c>
      <c r="I217" s="215"/>
      <c r="J217" s="216">
        <f>ROUND(I217*H217,0)</f>
        <v>0</v>
      </c>
      <c r="K217" s="212" t="s">
        <v>173</v>
      </c>
      <c r="L217" s="217"/>
      <c r="M217" s="218" t="s">
        <v>1</v>
      </c>
      <c r="N217" s="219" t="s">
        <v>42</v>
      </c>
      <c r="O217" s="76"/>
      <c r="P217" s="181">
        <f>O217*H217</f>
        <v>0</v>
      </c>
      <c r="Q217" s="181">
        <v>0.00055999999999999995</v>
      </c>
      <c r="R217" s="181">
        <f>Q217*H217</f>
        <v>0.010157279999999999</v>
      </c>
      <c r="S217" s="181">
        <v>0</v>
      </c>
      <c r="T217" s="182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183" t="s">
        <v>209</v>
      </c>
      <c r="AT217" s="183" t="s">
        <v>206</v>
      </c>
      <c r="AU217" s="183" t="s">
        <v>85</v>
      </c>
      <c r="AY217" s="18" t="s">
        <v>167</v>
      </c>
      <c r="BE217" s="184">
        <f>IF(N217="základní",J217,0)</f>
        <v>0</v>
      </c>
      <c r="BF217" s="184">
        <f>IF(N217="snížená",J217,0)</f>
        <v>0</v>
      </c>
      <c r="BG217" s="184">
        <f>IF(N217="zákl. přenesená",J217,0)</f>
        <v>0</v>
      </c>
      <c r="BH217" s="184">
        <f>IF(N217="sníž. přenesená",J217,0)</f>
        <v>0</v>
      </c>
      <c r="BI217" s="184">
        <f>IF(N217="nulová",J217,0)</f>
        <v>0</v>
      </c>
      <c r="BJ217" s="18" t="s">
        <v>8</v>
      </c>
      <c r="BK217" s="184">
        <f>ROUND(I217*H217,0)</f>
        <v>0</v>
      </c>
      <c r="BL217" s="18" t="s">
        <v>174</v>
      </c>
      <c r="BM217" s="183" t="s">
        <v>288</v>
      </c>
    </row>
    <row r="218" s="13" customFormat="1">
      <c r="A218" s="13"/>
      <c r="B218" s="185"/>
      <c r="C218" s="13"/>
      <c r="D218" s="186" t="s">
        <v>175</v>
      </c>
      <c r="E218" s="187" t="s">
        <v>1</v>
      </c>
      <c r="F218" s="188" t="s">
        <v>289</v>
      </c>
      <c r="G218" s="13"/>
      <c r="H218" s="189">
        <v>18.138000000000002</v>
      </c>
      <c r="I218" s="190"/>
      <c r="J218" s="13"/>
      <c r="K218" s="13"/>
      <c r="L218" s="185"/>
      <c r="M218" s="191"/>
      <c r="N218" s="192"/>
      <c r="O218" s="192"/>
      <c r="P218" s="192"/>
      <c r="Q218" s="192"/>
      <c r="R218" s="192"/>
      <c r="S218" s="192"/>
      <c r="T218" s="19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87" t="s">
        <v>175</v>
      </c>
      <c r="AU218" s="187" t="s">
        <v>85</v>
      </c>
      <c r="AV218" s="13" t="s">
        <v>85</v>
      </c>
      <c r="AW218" s="13" t="s">
        <v>33</v>
      </c>
      <c r="AX218" s="13" t="s">
        <v>8</v>
      </c>
      <c r="AY218" s="187" t="s">
        <v>167</v>
      </c>
    </row>
    <row r="219" s="2" customFormat="1" ht="24.15" customHeight="1">
      <c r="A219" s="37"/>
      <c r="B219" s="171"/>
      <c r="C219" s="172" t="s">
        <v>7</v>
      </c>
      <c r="D219" s="172" t="s">
        <v>169</v>
      </c>
      <c r="E219" s="173" t="s">
        <v>290</v>
      </c>
      <c r="F219" s="174" t="s">
        <v>291</v>
      </c>
      <c r="G219" s="175" t="s">
        <v>279</v>
      </c>
      <c r="H219" s="176">
        <v>25.620000000000001</v>
      </c>
      <c r="I219" s="177"/>
      <c r="J219" s="178">
        <f>ROUND(I219*H219,0)</f>
        <v>0</v>
      </c>
      <c r="K219" s="174" t="s">
        <v>173</v>
      </c>
      <c r="L219" s="38"/>
      <c r="M219" s="179" t="s">
        <v>1</v>
      </c>
      <c r="N219" s="180" t="s">
        <v>42</v>
      </c>
      <c r="O219" s="76"/>
      <c r="P219" s="181">
        <f>O219*H219</f>
        <v>0</v>
      </c>
      <c r="Q219" s="181">
        <v>3.0000000000000001E-05</v>
      </c>
      <c r="R219" s="181">
        <f>Q219*H219</f>
        <v>0.00076860000000000003</v>
      </c>
      <c r="S219" s="181">
        <v>0</v>
      </c>
      <c r="T219" s="182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183" t="s">
        <v>174</v>
      </c>
      <c r="AT219" s="183" t="s">
        <v>169</v>
      </c>
      <c r="AU219" s="183" t="s">
        <v>85</v>
      </c>
      <c r="AY219" s="18" t="s">
        <v>167</v>
      </c>
      <c r="BE219" s="184">
        <f>IF(N219="základní",J219,0)</f>
        <v>0</v>
      </c>
      <c r="BF219" s="184">
        <f>IF(N219="snížená",J219,0)</f>
        <v>0</v>
      </c>
      <c r="BG219" s="184">
        <f>IF(N219="zákl. přenesená",J219,0)</f>
        <v>0</v>
      </c>
      <c r="BH219" s="184">
        <f>IF(N219="sníž. přenesená",J219,0)</f>
        <v>0</v>
      </c>
      <c r="BI219" s="184">
        <f>IF(N219="nulová",J219,0)</f>
        <v>0</v>
      </c>
      <c r="BJ219" s="18" t="s">
        <v>8</v>
      </c>
      <c r="BK219" s="184">
        <f>ROUND(I219*H219,0)</f>
        <v>0</v>
      </c>
      <c r="BL219" s="18" t="s">
        <v>174</v>
      </c>
      <c r="BM219" s="183" t="s">
        <v>292</v>
      </c>
    </row>
    <row r="220" s="13" customFormat="1">
      <c r="A220" s="13"/>
      <c r="B220" s="185"/>
      <c r="C220" s="13"/>
      <c r="D220" s="186" t="s">
        <v>175</v>
      </c>
      <c r="E220" s="187" t="s">
        <v>1</v>
      </c>
      <c r="F220" s="188" t="s">
        <v>293</v>
      </c>
      <c r="G220" s="13"/>
      <c r="H220" s="189">
        <v>25.620000000000001</v>
      </c>
      <c r="I220" s="190"/>
      <c r="J220" s="13"/>
      <c r="K220" s="13"/>
      <c r="L220" s="185"/>
      <c r="M220" s="191"/>
      <c r="N220" s="192"/>
      <c r="O220" s="192"/>
      <c r="P220" s="192"/>
      <c r="Q220" s="192"/>
      <c r="R220" s="192"/>
      <c r="S220" s="192"/>
      <c r="T220" s="19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187" t="s">
        <v>175</v>
      </c>
      <c r="AU220" s="187" t="s">
        <v>85</v>
      </c>
      <c r="AV220" s="13" t="s">
        <v>85</v>
      </c>
      <c r="AW220" s="13" t="s">
        <v>33</v>
      </c>
      <c r="AX220" s="13" t="s">
        <v>77</v>
      </c>
      <c r="AY220" s="187" t="s">
        <v>167</v>
      </c>
    </row>
    <row r="221" s="14" customFormat="1">
      <c r="A221" s="14"/>
      <c r="B221" s="194"/>
      <c r="C221" s="14"/>
      <c r="D221" s="186" t="s">
        <v>175</v>
      </c>
      <c r="E221" s="195" t="s">
        <v>127</v>
      </c>
      <c r="F221" s="196" t="s">
        <v>177</v>
      </c>
      <c r="G221" s="14"/>
      <c r="H221" s="197">
        <v>25.620000000000001</v>
      </c>
      <c r="I221" s="198"/>
      <c r="J221" s="14"/>
      <c r="K221" s="14"/>
      <c r="L221" s="194"/>
      <c r="M221" s="199"/>
      <c r="N221" s="200"/>
      <c r="O221" s="200"/>
      <c r="P221" s="200"/>
      <c r="Q221" s="200"/>
      <c r="R221" s="200"/>
      <c r="S221" s="200"/>
      <c r="T221" s="20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195" t="s">
        <v>175</v>
      </c>
      <c r="AU221" s="195" t="s">
        <v>85</v>
      </c>
      <c r="AV221" s="14" t="s">
        <v>178</v>
      </c>
      <c r="AW221" s="14" t="s">
        <v>33</v>
      </c>
      <c r="AX221" s="14" t="s">
        <v>8</v>
      </c>
      <c r="AY221" s="195" t="s">
        <v>167</v>
      </c>
    </row>
    <row r="222" s="2" customFormat="1" ht="24.15" customHeight="1">
      <c r="A222" s="37"/>
      <c r="B222" s="171"/>
      <c r="C222" s="210" t="s">
        <v>229</v>
      </c>
      <c r="D222" s="210" t="s">
        <v>206</v>
      </c>
      <c r="E222" s="211" t="s">
        <v>294</v>
      </c>
      <c r="F222" s="212" t="s">
        <v>295</v>
      </c>
      <c r="G222" s="213" t="s">
        <v>279</v>
      </c>
      <c r="H222" s="214">
        <v>26.901</v>
      </c>
      <c r="I222" s="215"/>
      <c r="J222" s="216">
        <f>ROUND(I222*H222,0)</f>
        <v>0</v>
      </c>
      <c r="K222" s="212" t="s">
        <v>173</v>
      </c>
      <c r="L222" s="217"/>
      <c r="M222" s="218" t="s">
        <v>1</v>
      </c>
      <c r="N222" s="219" t="s">
        <v>42</v>
      </c>
      <c r="O222" s="76"/>
      <c r="P222" s="181">
        <f>O222*H222</f>
        <v>0</v>
      </c>
      <c r="Q222" s="181">
        <v>0.00042000000000000002</v>
      </c>
      <c r="R222" s="181">
        <f>Q222*H222</f>
        <v>0.01129842</v>
      </c>
      <c r="S222" s="181">
        <v>0</v>
      </c>
      <c r="T222" s="182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3" t="s">
        <v>209</v>
      </c>
      <c r="AT222" s="183" t="s">
        <v>206</v>
      </c>
      <c r="AU222" s="183" t="s">
        <v>85</v>
      </c>
      <c r="AY222" s="18" t="s">
        <v>167</v>
      </c>
      <c r="BE222" s="184">
        <f>IF(N222="základní",J222,0)</f>
        <v>0</v>
      </c>
      <c r="BF222" s="184">
        <f>IF(N222="snížená",J222,0)</f>
        <v>0</v>
      </c>
      <c r="BG222" s="184">
        <f>IF(N222="zákl. přenesená",J222,0)</f>
        <v>0</v>
      </c>
      <c r="BH222" s="184">
        <f>IF(N222="sníž. přenesená",J222,0)</f>
        <v>0</v>
      </c>
      <c r="BI222" s="184">
        <f>IF(N222="nulová",J222,0)</f>
        <v>0</v>
      </c>
      <c r="BJ222" s="18" t="s">
        <v>8</v>
      </c>
      <c r="BK222" s="184">
        <f>ROUND(I222*H222,0)</f>
        <v>0</v>
      </c>
      <c r="BL222" s="18" t="s">
        <v>174</v>
      </c>
      <c r="BM222" s="183" t="s">
        <v>296</v>
      </c>
    </row>
    <row r="223" s="13" customFormat="1">
      <c r="A223" s="13"/>
      <c r="B223" s="185"/>
      <c r="C223" s="13"/>
      <c r="D223" s="186" t="s">
        <v>175</v>
      </c>
      <c r="E223" s="187" t="s">
        <v>1</v>
      </c>
      <c r="F223" s="188" t="s">
        <v>297</v>
      </c>
      <c r="G223" s="13"/>
      <c r="H223" s="189">
        <v>26.901</v>
      </c>
      <c r="I223" s="190"/>
      <c r="J223" s="13"/>
      <c r="K223" s="13"/>
      <c r="L223" s="185"/>
      <c r="M223" s="191"/>
      <c r="N223" s="192"/>
      <c r="O223" s="192"/>
      <c r="P223" s="192"/>
      <c r="Q223" s="192"/>
      <c r="R223" s="192"/>
      <c r="S223" s="192"/>
      <c r="T223" s="19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87" t="s">
        <v>175</v>
      </c>
      <c r="AU223" s="187" t="s">
        <v>85</v>
      </c>
      <c r="AV223" s="13" t="s">
        <v>85</v>
      </c>
      <c r="AW223" s="13" t="s">
        <v>33</v>
      </c>
      <c r="AX223" s="13" t="s">
        <v>8</v>
      </c>
      <c r="AY223" s="187" t="s">
        <v>167</v>
      </c>
    </row>
    <row r="224" s="2" customFormat="1" ht="16.5" customHeight="1">
      <c r="A224" s="37"/>
      <c r="B224" s="171"/>
      <c r="C224" s="172" t="s">
        <v>298</v>
      </c>
      <c r="D224" s="172" t="s">
        <v>169</v>
      </c>
      <c r="E224" s="173" t="s">
        <v>299</v>
      </c>
      <c r="F224" s="174" t="s">
        <v>300</v>
      </c>
      <c r="G224" s="175" t="s">
        <v>279</v>
      </c>
      <c r="H224" s="176">
        <v>153.72999999999999</v>
      </c>
      <c r="I224" s="177"/>
      <c r="J224" s="178">
        <f>ROUND(I224*H224,0)</f>
        <v>0</v>
      </c>
      <c r="K224" s="174" t="s">
        <v>173</v>
      </c>
      <c r="L224" s="38"/>
      <c r="M224" s="179" t="s">
        <v>1</v>
      </c>
      <c r="N224" s="180" t="s">
        <v>42</v>
      </c>
      <c r="O224" s="76"/>
      <c r="P224" s="181">
        <f>O224*H224</f>
        <v>0</v>
      </c>
      <c r="Q224" s="181">
        <v>0</v>
      </c>
      <c r="R224" s="181">
        <f>Q224*H224</f>
        <v>0</v>
      </c>
      <c r="S224" s="181">
        <v>0</v>
      </c>
      <c r="T224" s="182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3" t="s">
        <v>174</v>
      </c>
      <c r="AT224" s="183" t="s">
        <v>169</v>
      </c>
      <c r="AU224" s="183" t="s">
        <v>85</v>
      </c>
      <c r="AY224" s="18" t="s">
        <v>167</v>
      </c>
      <c r="BE224" s="184">
        <f>IF(N224="základní",J224,0)</f>
        <v>0</v>
      </c>
      <c r="BF224" s="184">
        <f>IF(N224="snížená",J224,0)</f>
        <v>0</v>
      </c>
      <c r="BG224" s="184">
        <f>IF(N224="zákl. přenesená",J224,0)</f>
        <v>0</v>
      </c>
      <c r="BH224" s="184">
        <f>IF(N224="sníž. přenesená",J224,0)</f>
        <v>0</v>
      </c>
      <c r="BI224" s="184">
        <f>IF(N224="nulová",J224,0)</f>
        <v>0</v>
      </c>
      <c r="BJ224" s="18" t="s">
        <v>8</v>
      </c>
      <c r="BK224" s="184">
        <f>ROUND(I224*H224,0)</f>
        <v>0</v>
      </c>
      <c r="BL224" s="18" t="s">
        <v>174</v>
      </c>
      <c r="BM224" s="183" t="s">
        <v>301</v>
      </c>
    </row>
    <row r="225" s="13" customFormat="1">
      <c r="A225" s="13"/>
      <c r="B225" s="185"/>
      <c r="C225" s="13"/>
      <c r="D225" s="186" t="s">
        <v>175</v>
      </c>
      <c r="E225" s="187" t="s">
        <v>1</v>
      </c>
      <c r="F225" s="188" t="s">
        <v>302</v>
      </c>
      <c r="G225" s="13"/>
      <c r="H225" s="189">
        <v>52.159999999999997</v>
      </c>
      <c r="I225" s="190"/>
      <c r="J225" s="13"/>
      <c r="K225" s="13"/>
      <c r="L225" s="185"/>
      <c r="M225" s="191"/>
      <c r="N225" s="192"/>
      <c r="O225" s="192"/>
      <c r="P225" s="192"/>
      <c r="Q225" s="192"/>
      <c r="R225" s="192"/>
      <c r="S225" s="192"/>
      <c r="T225" s="19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187" t="s">
        <v>175</v>
      </c>
      <c r="AU225" s="187" t="s">
        <v>85</v>
      </c>
      <c r="AV225" s="13" t="s">
        <v>85</v>
      </c>
      <c r="AW225" s="13" t="s">
        <v>33</v>
      </c>
      <c r="AX225" s="13" t="s">
        <v>77</v>
      </c>
      <c r="AY225" s="187" t="s">
        <v>167</v>
      </c>
    </row>
    <row r="226" s="14" customFormat="1">
      <c r="A226" s="14"/>
      <c r="B226" s="194"/>
      <c r="C226" s="14"/>
      <c r="D226" s="186" t="s">
        <v>175</v>
      </c>
      <c r="E226" s="195" t="s">
        <v>108</v>
      </c>
      <c r="F226" s="196" t="s">
        <v>303</v>
      </c>
      <c r="G226" s="14"/>
      <c r="H226" s="197">
        <v>52.159999999999997</v>
      </c>
      <c r="I226" s="198"/>
      <c r="J226" s="14"/>
      <c r="K226" s="14"/>
      <c r="L226" s="194"/>
      <c r="M226" s="199"/>
      <c r="N226" s="200"/>
      <c r="O226" s="200"/>
      <c r="P226" s="200"/>
      <c r="Q226" s="200"/>
      <c r="R226" s="200"/>
      <c r="S226" s="200"/>
      <c r="T226" s="20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195" t="s">
        <v>175</v>
      </c>
      <c r="AU226" s="195" t="s">
        <v>85</v>
      </c>
      <c r="AV226" s="14" t="s">
        <v>178</v>
      </c>
      <c r="AW226" s="14" t="s">
        <v>33</v>
      </c>
      <c r="AX226" s="14" t="s">
        <v>77</v>
      </c>
      <c r="AY226" s="195" t="s">
        <v>167</v>
      </c>
    </row>
    <row r="227" s="13" customFormat="1">
      <c r="A227" s="13"/>
      <c r="B227" s="185"/>
      <c r="C227" s="13"/>
      <c r="D227" s="186" t="s">
        <v>175</v>
      </c>
      <c r="E227" s="187" t="s">
        <v>1</v>
      </c>
      <c r="F227" s="188" t="s">
        <v>281</v>
      </c>
      <c r="G227" s="13"/>
      <c r="H227" s="189">
        <v>14.27</v>
      </c>
      <c r="I227" s="190"/>
      <c r="J227" s="13"/>
      <c r="K227" s="13"/>
      <c r="L227" s="185"/>
      <c r="M227" s="191"/>
      <c r="N227" s="192"/>
      <c r="O227" s="192"/>
      <c r="P227" s="192"/>
      <c r="Q227" s="192"/>
      <c r="R227" s="192"/>
      <c r="S227" s="192"/>
      <c r="T227" s="19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7" t="s">
        <v>175</v>
      </c>
      <c r="AU227" s="187" t="s">
        <v>85</v>
      </c>
      <c r="AV227" s="13" t="s">
        <v>85</v>
      </c>
      <c r="AW227" s="13" t="s">
        <v>33</v>
      </c>
      <c r="AX227" s="13" t="s">
        <v>77</v>
      </c>
      <c r="AY227" s="187" t="s">
        <v>167</v>
      </c>
    </row>
    <row r="228" s="13" customFormat="1">
      <c r="A228" s="13"/>
      <c r="B228" s="185"/>
      <c r="C228" s="13"/>
      <c r="D228" s="186" t="s">
        <v>175</v>
      </c>
      <c r="E228" s="187" t="s">
        <v>1</v>
      </c>
      <c r="F228" s="188" t="s">
        <v>282</v>
      </c>
      <c r="G228" s="13"/>
      <c r="H228" s="189">
        <v>13.300000000000001</v>
      </c>
      <c r="I228" s="190"/>
      <c r="J228" s="13"/>
      <c r="K228" s="13"/>
      <c r="L228" s="185"/>
      <c r="M228" s="191"/>
      <c r="N228" s="192"/>
      <c r="O228" s="192"/>
      <c r="P228" s="192"/>
      <c r="Q228" s="192"/>
      <c r="R228" s="192"/>
      <c r="S228" s="192"/>
      <c r="T228" s="19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87" t="s">
        <v>175</v>
      </c>
      <c r="AU228" s="187" t="s">
        <v>85</v>
      </c>
      <c r="AV228" s="13" t="s">
        <v>85</v>
      </c>
      <c r="AW228" s="13" t="s">
        <v>33</v>
      </c>
      <c r="AX228" s="13" t="s">
        <v>77</v>
      </c>
      <c r="AY228" s="187" t="s">
        <v>167</v>
      </c>
    </row>
    <row r="229" s="13" customFormat="1">
      <c r="A229" s="13"/>
      <c r="B229" s="185"/>
      <c r="C229" s="13"/>
      <c r="D229" s="186" t="s">
        <v>175</v>
      </c>
      <c r="E229" s="187" t="s">
        <v>1</v>
      </c>
      <c r="F229" s="188" t="s">
        <v>283</v>
      </c>
      <c r="G229" s="13"/>
      <c r="H229" s="189">
        <v>15.119999999999999</v>
      </c>
      <c r="I229" s="190"/>
      <c r="J229" s="13"/>
      <c r="K229" s="13"/>
      <c r="L229" s="185"/>
      <c r="M229" s="191"/>
      <c r="N229" s="192"/>
      <c r="O229" s="192"/>
      <c r="P229" s="192"/>
      <c r="Q229" s="192"/>
      <c r="R229" s="192"/>
      <c r="S229" s="192"/>
      <c r="T229" s="19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187" t="s">
        <v>175</v>
      </c>
      <c r="AU229" s="187" t="s">
        <v>85</v>
      </c>
      <c r="AV229" s="13" t="s">
        <v>85</v>
      </c>
      <c r="AW229" s="13" t="s">
        <v>33</v>
      </c>
      <c r="AX229" s="13" t="s">
        <v>77</v>
      </c>
      <c r="AY229" s="187" t="s">
        <v>167</v>
      </c>
    </row>
    <row r="230" s="13" customFormat="1">
      <c r="A230" s="13"/>
      <c r="B230" s="185"/>
      <c r="C230" s="13"/>
      <c r="D230" s="186" t="s">
        <v>175</v>
      </c>
      <c r="E230" s="187" t="s">
        <v>1</v>
      </c>
      <c r="F230" s="188" t="s">
        <v>304</v>
      </c>
      <c r="G230" s="13"/>
      <c r="H230" s="189">
        <v>36</v>
      </c>
      <c r="I230" s="190"/>
      <c r="J230" s="13"/>
      <c r="K230" s="13"/>
      <c r="L230" s="185"/>
      <c r="M230" s="191"/>
      <c r="N230" s="192"/>
      <c r="O230" s="192"/>
      <c r="P230" s="192"/>
      <c r="Q230" s="192"/>
      <c r="R230" s="192"/>
      <c r="S230" s="192"/>
      <c r="T230" s="19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7" t="s">
        <v>175</v>
      </c>
      <c r="AU230" s="187" t="s">
        <v>85</v>
      </c>
      <c r="AV230" s="13" t="s">
        <v>85</v>
      </c>
      <c r="AW230" s="13" t="s">
        <v>33</v>
      </c>
      <c r="AX230" s="13" t="s">
        <v>77</v>
      </c>
      <c r="AY230" s="187" t="s">
        <v>167</v>
      </c>
    </row>
    <row r="231" s="14" customFormat="1">
      <c r="A231" s="14"/>
      <c r="B231" s="194"/>
      <c r="C231" s="14"/>
      <c r="D231" s="186" t="s">
        <v>175</v>
      </c>
      <c r="E231" s="195" t="s">
        <v>112</v>
      </c>
      <c r="F231" s="196" t="s">
        <v>305</v>
      </c>
      <c r="G231" s="14"/>
      <c r="H231" s="197">
        <v>78.689999999999998</v>
      </c>
      <c r="I231" s="198"/>
      <c r="J231" s="14"/>
      <c r="K231" s="14"/>
      <c r="L231" s="194"/>
      <c r="M231" s="199"/>
      <c r="N231" s="200"/>
      <c r="O231" s="200"/>
      <c r="P231" s="200"/>
      <c r="Q231" s="200"/>
      <c r="R231" s="200"/>
      <c r="S231" s="200"/>
      <c r="T231" s="20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195" t="s">
        <v>175</v>
      </c>
      <c r="AU231" s="195" t="s">
        <v>85</v>
      </c>
      <c r="AV231" s="14" t="s">
        <v>178</v>
      </c>
      <c r="AW231" s="14" t="s">
        <v>33</v>
      </c>
      <c r="AX231" s="14" t="s">
        <v>77</v>
      </c>
      <c r="AY231" s="195" t="s">
        <v>167</v>
      </c>
    </row>
    <row r="232" s="13" customFormat="1">
      <c r="A232" s="13"/>
      <c r="B232" s="185"/>
      <c r="C232" s="13"/>
      <c r="D232" s="186" t="s">
        <v>175</v>
      </c>
      <c r="E232" s="187" t="s">
        <v>1</v>
      </c>
      <c r="F232" s="188" t="s">
        <v>306</v>
      </c>
      <c r="G232" s="13"/>
      <c r="H232" s="189">
        <v>12</v>
      </c>
      <c r="I232" s="190"/>
      <c r="J232" s="13"/>
      <c r="K232" s="13"/>
      <c r="L232" s="185"/>
      <c r="M232" s="191"/>
      <c r="N232" s="192"/>
      <c r="O232" s="192"/>
      <c r="P232" s="192"/>
      <c r="Q232" s="192"/>
      <c r="R232" s="192"/>
      <c r="S232" s="192"/>
      <c r="T232" s="19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187" t="s">
        <v>175</v>
      </c>
      <c r="AU232" s="187" t="s">
        <v>85</v>
      </c>
      <c r="AV232" s="13" t="s">
        <v>85</v>
      </c>
      <c r="AW232" s="13" t="s">
        <v>33</v>
      </c>
      <c r="AX232" s="13" t="s">
        <v>77</v>
      </c>
      <c r="AY232" s="187" t="s">
        <v>167</v>
      </c>
    </row>
    <row r="233" s="14" customFormat="1">
      <c r="A233" s="14"/>
      <c r="B233" s="194"/>
      <c r="C233" s="14"/>
      <c r="D233" s="186" t="s">
        <v>175</v>
      </c>
      <c r="E233" s="195" t="s">
        <v>115</v>
      </c>
      <c r="F233" s="196" t="s">
        <v>307</v>
      </c>
      <c r="G233" s="14"/>
      <c r="H233" s="197">
        <v>12</v>
      </c>
      <c r="I233" s="198"/>
      <c r="J233" s="14"/>
      <c r="K233" s="14"/>
      <c r="L233" s="194"/>
      <c r="M233" s="199"/>
      <c r="N233" s="200"/>
      <c r="O233" s="200"/>
      <c r="P233" s="200"/>
      <c r="Q233" s="200"/>
      <c r="R233" s="200"/>
      <c r="S233" s="200"/>
      <c r="T233" s="20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195" t="s">
        <v>175</v>
      </c>
      <c r="AU233" s="195" t="s">
        <v>85</v>
      </c>
      <c r="AV233" s="14" t="s">
        <v>178</v>
      </c>
      <c r="AW233" s="14" t="s">
        <v>33</v>
      </c>
      <c r="AX233" s="14" t="s">
        <v>77</v>
      </c>
      <c r="AY233" s="195" t="s">
        <v>167</v>
      </c>
    </row>
    <row r="234" s="13" customFormat="1">
      <c r="A234" s="13"/>
      <c r="B234" s="185"/>
      <c r="C234" s="13"/>
      <c r="D234" s="186" t="s">
        <v>175</v>
      </c>
      <c r="E234" s="187" t="s">
        <v>1</v>
      </c>
      <c r="F234" s="188" t="s">
        <v>308</v>
      </c>
      <c r="G234" s="13"/>
      <c r="H234" s="189">
        <v>10.880000000000001</v>
      </c>
      <c r="I234" s="190"/>
      <c r="J234" s="13"/>
      <c r="K234" s="13"/>
      <c r="L234" s="185"/>
      <c r="M234" s="191"/>
      <c r="N234" s="192"/>
      <c r="O234" s="192"/>
      <c r="P234" s="192"/>
      <c r="Q234" s="192"/>
      <c r="R234" s="192"/>
      <c r="S234" s="192"/>
      <c r="T234" s="19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7" t="s">
        <v>175</v>
      </c>
      <c r="AU234" s="187" t="s">
        <v>85</v>
      </c>
      <c r="AV234" s="13" t="s">
        <v>85</v>
      </c>
      <c r="AW234" s="13" t="s">
        <v>33</v>
      </c>
      <c r="AX234" s="13" t="s">
        <v>77</v>
      </c>
      <c r="AY234" s="187" t="s">
        <v>167</v>
      </c>
    </row>
    <row r="235" s="14" customFormat="1">
      <c r="A235" s="14"/>
      <c r="B235" s="194"/>
      <c r="C235" s="14"/>
      <c r="D235" s="186" t="s">
        <v>175</v>
      </c>
      <c r="E235" s="195" t="s">
        <v>118</v>
      </c>
      <c r="F235" s="196" t="s">
        <v>309</v>
      </c>
      <c r="G235" s="14"/>
      <c r="H235" s="197">
        <v>10.880000000000001</v>
      </c>
      <c r="I235" s="198"/>
      <c r="J235" s="14"/>
      <c r="K235" s="14"/>
      <c r="L235" s="194"/>
      <c r="M235" s="199"/>
      <c r="N235" s="200"/>
      <c r="O235" s="200"/>
      <c r="P235" s="200"/>
      <c r="Q235" s="200"/>
      <c r="R235" s="200"/>
      <c r="S235" s="200"/>
      <c r="T235" s="20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195" t="s">
        <v>175</v>
      </c>
      <c r="AU235" s="195" t="s">
        <v>85</v>
      </c>
      <c r="AV235" s="14" t="s">
        <v>178</v>
      </c>
      <c r="AW235" s="14" t="s">
        <v>33</v>
      </c>
      <c r="AX235" s="14" t="s">
        <v>77</v>
      </c>
      <c r="AY235" s="195" t="s">
        <v>167</v>
      </c>
    </row>
    <row r="236" s="15" customFormat="1">
      <c r="A236" s="15"/>
      <c r="B236" s="202"/>
      <c r="C236" s="15"/>
      <c r="D236" s="186" t="s">
        <v>175</v>
      </c>
      <c r="E236" s="203" t="s">
        <v>1</v>
      </c>
      <c r="F236" s="204" t="s">
        <v>179</v>
      </c>
      <c r="G236" s="15"/>
      <c r="H236" s="205">
        <v>153.72999999999999</v>
      </c>
      <c r="I236" s="206"/>
      <c r="J236" s="15"/>
      <c r="K236" s="15"/>
      <c r="L236" s="202"/>
      <c r="M236" s="207"/>
      <c r="N236" s="208"/>
      <c r="O236" s="208"/>
      <c r="P236" s="208"/>
      <c r="Q236" s="208"/>
      <c r="R236" s="208"/>
      <c r="S236" s="208"/>
      <c r="T236" s="209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03" t="s">
        <v>175</v>
      </c>
      <c r="AU236" s="203" t="s">
        <v>85</v>
      </c>
      <c r="AV236" s="15" t="s">
        <v>174</v>
      </c>
      <c r="AW236" s="15" t="s">
        <v>33</v>
      </c>
      <c r="AX236" s="15" t="s">
        <v>8</v>
      </c>
      <c r="AY236" s="203" t="s">
        <v>167</v>
      </c>
    </row>
    <row r="237" s="2" customFormat="1" ht="24.15" customHeight="1">
      <c r="A237" s="37"/>
      <c r="B237" s="171"/>
      <c r="C237" s="210" t="s">
        <v>233</v>
      </c>
      <c r="D237" s="210" t="s">
        <v>206</v>
      </c>
      <c r="E237" s="211" t="s">
        <v>310</v>
      </c>
      <c r="F237" s="212" t="s">
        <v>311</v>
      </c>
      <c r="G237" s="213" t="s">
        <v>279</v>
      </c>
      <c r="H237" s="214">
        <v>54.768000000000001</v>
      </c>
      <c r="I237" s="215"/>
      <c r="J237" s="216">
        <f>ROUND(I237*H237,0)</f>
        <v>0</v>
      </c>
      <c r="K237" s="212" t="s">
        <v>173</v>
      </c>
      <c r="L237" s="217"/>
      <c r="M237" s="218" t="s">
        <v>1</v>
      </c>
      <c r="N237" s="219" t="s">
        <v>42</v>
      </c>
      <c r="O237" s="76"/>
      <c r="P237" s="181">
        <f>O237*H237</f>
        <v>0</v>
      </c>
      <c r="Q237" s="181">
        <v>3.0000000000000001E-05</v>
      </c>
      <c r="R237" s="181">
        <f>Q237*H237</f>
        <v>0.0016430400000000001</v>
      </c>
      <c r="S237" s="181">
        <v>0</v>
      </c>
      <c r="T237" s="182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3" t="s">
        <v>209</v>
      </c>
      <c r="AT237" s="183" t="s">
        <v>206</v>
      </c>
      <c r="AU237" s="183" t="s">
        <v>85</v>
      </c>
      <c r="AY237" s="18" t="s">
        <v>167</v>
      </c>
      <c r="BE237" s="184">
        <f>IF(N237="základní",J237,0)</f>
        <v>0</v>
      </c>
      <c r="BF237" s="184">
        <f>IF(N237="snížená",J237,0)</f>
        <v>0</v>
      </c>
      <c r="BG237" s="184">
        <f>IF(N237="zákl. přenesená",J237,0)</f>
        <v>0</v>
      </c>
      <c r="BH237" s="184">
        <f>IF(N237="sníž. přenesená",J237,0)</f>
        <v>0</v>
      </c>
      <c r="BI237" s="184">
        <f>IF(N237="nulová",J237,0)</f>
        <v>0</v>
      </c>
      <c r="BJ237" s="18" t="s">
        <v>8</v>
      </c>
      <c r="BK237" s="184">
        <f>ROUND(I237*H237,0)</f>
        <v>0</v>
      </c>
      <c r="BL237" s="18" t="s">
        <v>174</v>
      </c>
      <c r="BM237" s="183" t="s">
        <v>312</v>
      </c>
    </row>
    <row r="238" s="13" customFormat="1">
      <c r="A238" s="13"/>
      <c r="B238" s="185"/>
      <c r="C238" s="13"/>
      <c r="D238" s="186" t="s">
        <v>175</v>
      </c>
      <c r="E238" s="187" t="s">
        <v>1</v>
      </c>
      <c r="F238" s="188" t="s">
        <v>313</v>
      </c>
      <c r="G238" s="13"/>
      <c r="H238" s="189">
        <v>54.768000000000001</v>
      </c>
      <c r="I238" s="190"/>
      <c r="J238" s="13"/>
      <c r="K238" s="13"/>
      <c r="L238" s="185"/>
      <c r="M238" s="191"/>
      <c r="N238" s="192"/>
      <c r="O238" s="192"/>
      <c r="P238" s="192"/>
      <c r="Q238" s="192"/>
      <c r="R238" s="192"/>
      <c r="S238" s="192"/>
      <c r="T238" s="19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87" t="s">
        <v>175</v>
      </c>
      <c r="AU238" s="187" t="s">
        <v>85</v>
      </c>
      <c r="AV238" s="13" t="s">
        <v>85</v>
      </c>
      <c r="AW238" s="13" t="s">
        <v>33</v>
      </c>
      <c r="AX238" s="13" t="s">
        <v>8</v>
      </c>
      <c r="AY238" s="187" t="s">
        <v>167</v>
      </c>
    </row>
    <row r="239" s="2" customFormat="1" ht="24.15" customHeight="1">
      <c r="A239" s="37"/>
      <c r="B239" s="171"/>
      <c r="C239" s="210" t="s">
        <v>314</v>
      </c>
      <c r="D239" s="210" t="s">
        <v>206</v>
      </c>
      <c r="E239" s="211" t="s">
        <v>315</v>
      </c>
      <c r="F239" s="212" t="s">
        <v>316</v>
      </c>
      <c r="G239" s="213" t="s">
        <v>279</v>
      </c>
      <c r="H239" s="214">
        <v>82.625</v>
      </c>
      <c r="I239" s="215"/>
      <c r="J239" s="216">
        <f>ROUND(I239*H239,0)</f>
        <v>0</v>
      </c>
      <c r="K239" s="212" t="s">
        <v>173</v>
      </c>
      <c r="L239" s="217"/>
      <c r="M239" s="218" t="s">
        <v>1</v>
      </c>
      <c r="N239" s="219" t="s">
        <v>42</v>
      </c>
      <c r="O239" s="76"/>
      <c r="P239" s="181">
        <f>O239*H239</f>
        <v>0</v>
      </c>
      <c r="Q239" s="181">
        <v>4.0000000000000003E-05</v>
      </c>
      <c r="R239" s="181">
        <f>Q239*H239</f>
        <v>0.0033050000000000002</v>
      </c>
      <c r="S239" s="181">
        <v>0</v>
      </c>
      <c r="T239" s="182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183" t="s">
        <v>209</v>
      </c>
      <c r="AT239" s="183" t="s">
        <v>206</v>
      </c>
      <c r="AU239" s="183" t="s">
        <v>85</v>
      </c>
      <c r="AY239" s="18" t="s">
        <v>167</v>
      </c>
      <c r="BE239" s="184">
        <f>IF(N239="základní",J239,0)</f>
        <v>0</v>
      </c>
      <c r="BF239" s="184">
        <f>IF(N239="snížená",J239,0)</f>
        <v>0</v>
      </c>
      <c r="BG239" s="184">
        <f>IF(N239="zákl. přenesená",J239,0)</f>
        <v>0</v>
      </c>
      <c r="BH239" s="184">
        <f>IF(N239="sníž. přenesená",J239,0)</f>
        <v>0</v>
      </c>
      <c r="BI239" s="184">
        <f>IF(N239="nulová",J239,0)</f>
        <v>0</v>
      </c>
      <c r="BJ239" s="18" t="s">
        <v>8</v>
      </c>
      <c r="BK239" s="184">
        <f>ROUND(I239*H239,0)</f>
        <v>0</v>
      </c>
      <c r="BL239" s="18" t="s">
        <v>174</v>
      </c>
      <c r="BM239" s="183" t="s">
        <v>317</v>
      </c>
    </row>
    <row r="240" s="13" customFormat="1">
      <c r="A240" s="13"/>
      <c r="B240" s="185"/>
      <c r="C240" s="13"/>
      <c r="D240" s="186" t="s">
        <v>175</v>
      </c>
      <c r="E240" s="187" t="s">
        <v>1</v>
      </c>
      <c r="F240" s="188" t="s">
        <v>318</v>
      </c>
      <c r="G240" s="13"/>
      <c r="H240" s="189">
        <v>82.625</v>
      </c>
      <c r="I240" s="190"/>
      <c r="J240" s="13"/>
      <c r="K240" s="13"/>
      <c r="L240" s="185"/>
      <c r="M240" s="191"/>
      <c r="N240" s="192"/>
      <c r="O240" s="192"/>
      <c r="P240" s="192"/>
      <c r="Q240" s="192"/>
      <c r="R240" s="192"/>
      <c r="S240" s="192"/>
      <c r="T240" s="19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7" t="s">
        <v>175</v>
      </c>
      <c r="AU240" s="187" t="s">
        <v>85</v>
      </c>
      <c r="AV240" s="13" t="s">
        <v>85</v>
      </c>
      <c r="AW240" s="13" t="s">
        <v>33</v>
      </c>
      <c r="AX240" s="13" t="s">
        <v>8</v>
      </c>
      <c r="AY240" s="187" t="s">
        <v>167</v>
      </c>
    </row>
    <row r="241" s="2" customFormat="1" ht="24.15" customHeight="1">
      <c r="A241" s="37"/>
      <c r="B241" s="171"/>
      <c r="C241" s="210" t="s">
        <v>239</v>
      </c>
      <c r="D241" s="210" t="s">
        <v>206</v>
      </c>
      <c r="E241" s="211" t="s">
        <v>319</v>
      </c>
      <c r="F241" s="212" t="s">
        <v>320</v>
      </c>
      <c r="G241" s="213" t="s">
        <v>279</v>
      </c>
      <c r="H241" s="214">
        <v>12.6</v>
      </c>
      <c r="I241" s="215"/>
      <c r="J241" s="216">
        <f>ROUND(I241*H241,0)</f>
        <v>0</v>
      </c>
      <c r="K241" s="212" t="s">
        <v>173</v>
      </c>
      <c r="L241" s="217"/>
      <c r="M241" s="218" t="s">
        <v>1</v>
      </c>
      <c r="N241" s="219" t="s">
        <v>42</v>
      </c>
      <c r="O241" s="76"/>
      <c r="P241" s="181">
        <f>O241*H241</f>
        <v>0</v>
      </c>
      <c r="Q241" s="181">
        <v>0.00020000000000000001</v>
      </c>
      <c r="R241" s="181">
        <f>Q241*H241</f>
        <v>0.0025200000000000001</v>
      </c>
      <c r="S241" s="181">
        <v>0</v>
      </c>
      <c r="T241" s="182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183" t="s">
        <v>209</v>
      </c>
      <c r="AT241" s="183" t="s">
        <v>206</v>
      </c>
      <c r="AU241" s="183" t="s">
        <v>85</v>
      </c>
      <c r="AY241" s="18" t="s">
        <v>167</v>
      </c>
      <c r="BE241" s="184">
        <f>IF(N241="základní",J241,0)</f>
        <v>0</v>
      </c>
      <c r="BF241" s="184">
        <f>IF(N241="snížená",J241,0)</f>
        <v>0</v>
      </c>
      <c r="BG241" s="184">
        <f>IF(N241="zákl. přenesená",J241,0)</f>
        <v>0</v>
      </c>
      <c r="BH241" s="184">
        <f>IF(N241="sníž. přenesená",J241,0)</f>
        <v>0</v>
      </c>
      <c r="BI241" s="184">
        <f>IF(N241="nulová",J241,0)</f>
        <v>0</v>
      </c>
      <c r="BJ241" s="18" t="s">
        <v>8</v>
      </c>
      <c r="BK241" s="184">
        <f>ROUND(I241*H241,0)</f>
        <v>0</v>
      </c>
      <c r="BL241" s="18" t="s">
        <v>174</v>
      </c>
      <c r="BM241" s="183" t="s">
        <v>321</v>
      </c>
    </row>
    <row r="242" s="13" customFormat="1">
      <c r="A242" s="13"/>
      <c r="B242" s="185"/>
      <c r="C242" s="13"/>
      <c r="D242" s="186" t="s">
        <v>175</v>
      </c>
      <c r="E242" s="187" t="s">
        <v>1</v>
      </c>
      <c r="F242" s="188" t="s">
        <v>322</v>
      </c>
      <c r="G242" s="13"/>
      <c r="H242" s="189">
        <v>12.6</v>
      </c>
      <c r="I242" s="190"/>
      <c r="J242" s="13"/>
      <c r="K242" s="13"/>
      <c r="L242" s="185"/>
      <c r="M242" s="191"/>
      <c r="N242" s="192"/>
      <c r="O242" s="192"/>
      <c r="P242" s="192"/>
      <c r="Q242" s="192"/>
      <c r="R242" s="192"/>
      <c r="S242" s="192"/>
      <c r="T242" s="19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87" t="s">
        <v>175</v>
      </c>
      <c r="AU242" s="187" t="s">
        <v>85</v>
      </c>
      <c r="AV242" s="13" t="s">
        <v>85</v>
      </c>
      <c r="AW242" s="13" t="s">
        <v>33</v>
      </c>
      <c r="AX242" s="13" t="s">
        <v>8</v>
      </c>
      <c r="AY242" s="187" t="s">
        <v>167</v>
      </c>
    </row>
    <row r="243" s="2" customFormat="1" ht="24.15" customHeight="1">
      <c r="A243" s="37"/>
      <c r="B243" s="171"/>
      <c r="C243" s="210" t="s">
        <v>323</v>
      </c>
      <c r="D243" s="210" t="s">
        <v>206</v>
      </c>
      <c r="E243" s="211" t="s">
        <v>324</v>
      </c>
      <c r="F243" s="212" t="s">
        <v>325</v>
      </c>
      <c r="G243" s="213" t="s">
        <v>279</v>
      </c>
      <c r="H243" s="214">
        <v>11.424</v>
      </c>
      <c r="I243" s="215"/>
      <c r="J243" s="216">
        <f>ROUND(I243*H243,0)</f>
        <v>0</v>
      </c>
      <c r="K243" s="212" t="s">
        <v>173</v>
      </c>
      <c r="L243" s="217"/>
      <c r="M243" s="218" t="s">
        <v>1</v>
      </c>
      <c r="N243" s="219" t="s">
        <v>42</v>
      </c>
      <c r="O243" s="76"/>
      <c r="P243" s="181">
        <f>O243*H243</f>
        <v>0</v>
      </c>
      <c r="Q243" s="181">
        <v>0.00050000000000000001</v>
      </c>
      <c r="R243" s="181">
        <f>Q243*H243</f>
        <v>0.0057120000000000001</v>
      </c>
      <c r="S243" s="181">
        <v>0</v>
      </c>
      <c r="T243" s="182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3" t="s">
        <v>209</v>
      </c>
      <c r="AT243" s="183" t="s">
        <v>206</v>
      </c>
      <c r="AU243" s="183" t="s">
        <v>85</v>
      </c>
      <c r="AY243" s="18" t="s">
        <v>167</v>
      </c>
      <c r="BE243" s="184">
        <f>IF(N243="základní",J243,0)</f>
        <v>0</v>
      </c>
      <c r="BF243" s="184">
        <f>IF(N243="snížená",J243,0)</f>
        <v>0</v>
      </c>
      <c r="BG243" s="184">
        <f>IF(N243="zákl. přenesená",J243,0)</f>
        <v>0</v>
      </c>
      <c r="BH243" s="184">
        <f>IF(N243="sníž. přenesená",J243,0)</f>
        <v>0</v>
      </c>
      <c r="BI243" s="184">
        <f>IF(N243="nulová",J243,0)</f>
        <v>0</v>
      </c>
      <c r="BJ243" s="18" t="s">
        <v>8</v>
      </c>
      <c r="BK243" s="184">
        <f>ROUND(I243*H243,0)</f>
        <v>0</v>
      </c>
      <c r="BL243" s="18" t="s">
        <v>174</v>
      </c>
      <c r="BM243" s="183" t="s">
        <v>326</v>
      </c>
    </row>
    <row r="244" s="13" customFormat="1">
      <c r="A244" s="13"/>
      <c r="B244" s="185"/>
      <c r="C244" s="13"/>
      <c r="D244" s="186" t="s">
        <v>175</v>
      </c>
      <c r="E244" s="187" t="s">
        <v>1</v>
      </c>
      <c r="F244" s="188" t="s">
        <v>327</v>
      </c>
      <c r="G244" s="13"/>
      <c r="H244" s="189">
        <v>11.424</v>
      </c>
      <c r="I244" s="190"/>
      <c r="J244" s="13"/>
      <c r="K244" s="13"/>
      <c r="L244" s="185"/>
      <c r="M244" s="191"/>
      <c r="N244" s="192"/>
      <c r="O244" s="192"/>
      <c r="P244" s="192"/>
      <c r="Q244" s="192"/>
      <c r="R244" s="192"/>
      <c r="S244" s="192"/>
      <c r="T244" s="19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7" t="s">
        <v>175</v>
      </c>
      <c r="AU244" s="187" t="s">
        <v>85</v>
      </c>
      <c r="AV244" s="13" t="s">
        <v>85</v>
      </c>
      <c r="AW244" s="13" t="s">
        <v>33</v>
      </c>
      <c r="AX244" s="13" t="s">
        <v>8</v>
      </c>
      <c r="AY244" s="187" t="s">
        <v>167</v>
      </c>
    </row>
    <row r="245" s="2" customFormat="1" ht="24.15" customHeight="1">
      <c r="A245" s="37"/>
      <c r="B245" s="171"/>
      <c r="C245" s="172" t="s">
        <v>251</v>
      </c>
      <c r="D245" s="172" t="s">
        <v>169</v>
      </c>
      <c r="E245" s="173" t="s">
        <v>328</v>
      </c>
      <c r="F245" s="174" t="s">
        <v>329</v>
      </c>
      <c r="G245" s="175" t="s">
        <v>188</v>
      </c>
      <c r="H245" s="176">
        <v>46.164999999999999</v>
      </c>
      <c r="I245" s="177"/>
      <c r="J245" s="178">
        <f>ROUND(I245*H245,0)</f>
        <v>0</v>
      </c>
      <c r="K245" s="174" t="s">
        <v>173</v>
      </c>
      <c r="L245" s="38"/>
      <c r="M245" s="179" t="s">
        <v>1</v>
      </c>
      <c r="N245" s="180" t="s">
        <v>42</v>
      </c>
      <c r="O245" s="76"/>
      <c r="P245" s="181">
        <f>O245*H245</f>
        <v>0</v>
      </c>
      <c r="Q245" s="181">
        <v>0.0057000000000000002</v>
      </c>
      <c r="R245" s="181">
        <f>Q245*H245</f>
        <v>0.2631405</v>
      </c>
      <c r="S245" s="181">
        <v>0</v>
      </c>
      <c r="T245" s="182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183" t="s">
        <v>174</v>
      </c>
      <c r="AT245" s="183" t="s">
        <v>169</v>
      </c>
      <c r="AU245" s="183" t="s">
        <v>85</v>
      </c>
      <c r="AY245" s="18" t="s">
        <v>167</v>
      </c>
      <c r="BE245" s="184">
        <f>IF(N245="základní",J245,0)</f>
        <v>0</v>
      </c>
      <c r="BF245" s="184">
        <f>IF(N245="snížená",J245,0)</f>
        <v>0</v>
      </c>
      <c r="BG245" s="184">
        <f>IF(N245="zákl. přenesená",J245,0)</f>
        <v>0</v>
      </c>
      <c r="BH245" s="184">
        <f>IF(N245="sníž. přenesená",J245,0)</f>
        <v>0</v>
      </c>
      <c r="BI245" s="184">
        <f>IF(N245="nulová",J245,0)</f>
        <v>0</v>
      </c>
      <c r="BJ245" s="18" t="s">
        <v>8</v>
      </c>
      <c r="BK245" s="184">
        <f>ROUND(I245*H245,0)</f>
        <v>0</v>
      </c>
      <c r="BL245" s="18" t="s">
        <v>174</v>
      </c>
      <c r="BM245" s="183" t="s">
        <v>330</v>
      </c>
    </row>
    <row r="246" s="13" customFormat="1">
      <c r="A246" s="13"/>
      <c r="B246" s="185"/>
      <c r="C246" s="13"/>
      <c r="D246" s="186" t="s">
        <v>175</v>
      </c>
      <c r="E246" s="187" t="s">
        <v>1</v>
      </c>
      <c r="F246" s="188" t="s">
        <v>98</v>
      </c>
      <c r="G246" s="13"/>
      <c r="H246" s="189">
        <v>46.164999999999999</v>
      </c>
      <c r="I246" s="190"/>
      <c r="J246" s="13"/>
      <c r="K246" s="13"/>
      <c r="L246" s="185"/>
      <c r="M246" s="191"/>
      <c r="N246" s="192"/>
      <c r="O246" s="192"/>
      <c r="P246" s="192"/>
      <c r="Q246" s="192"/>
      <c r="R246" s="192"/>
      <c r="S246" s="192"/>
      <c r="T246" s="19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87" t="s">
        <v>175</v>
      </c>
      <c r="AU246" s="187" t="s">
        <v>85</v>
      </c>
      <c r="AV246" s="13" t="s">
        <v>85</v>
      </c>
      <c r="AW246" s="13" t="s">
        <v>33</v>
      </c>
      <c r="AX246" s="13" t="s">
        <v>8</v>
      </c>
      <c r="AY246" s="187" t="s">
        <v>167</v>
      </c>
    </row>
    <row r="247" s="2" customFormat="1" ht="24.15" customHeight="1">
      <c r="A247" s="37"/>
      <c r="B247" s="171"/>
      <c r="C247" s="172" t="s">
        <v>331</v>
      </c>
      <c r="D247" s="172" t="s">
        <v>169</v>
      </c>
      <c r="E247" s="173" t="s">
        <v>332</v>
      </c>
      <c r="F247" s="174" t="s">
        <v>333</v>
      </c>
      <c r="G247" s="175" t="s">
        <v>188</v>
      </c>
      <c r="H247" s="176">
        <v>340.55000000000001</v>
      </c>
      <c r="I247" s="177"/>
      <c r="J247" s="178">
        <f>ROUND(I247*H247,0)</f>
        <v>0</v>
      </c>
      <c r="K247" s="174" t="s">
        <v>173</v>
      </c>
      <c r="L247" s="38"/>
      <c r="M247" s="179" t="s">
        <v>1</v>
      </c>
      <c r="N247" s="180" t="s">
        <v>42</v>
      </c>
      <c r="O247" s="76"/>
      <c r="P247" s="181">
        <f>O247*H247</f>
        <v>0</v>
      </c>
      <c r="Q247" s="181">
        <v>0.0027000000000000001</v>
      </c>
      <c r="R247" s="181">
        <f>Q247*H247</f>
        <v>0.91948500000000011</v>
      </c>
      <c r="S247" s="181">
        <v>0</v>
      </c>
      <c r="T247" s="182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3" t="s">
        <v>174</v>
      </c>
      <c r="AT247" s="183" t="s">
        <v>169</v>
      </c>
      <c r="AU247" s="183" t="s">
        <v>85</v>
      </c>
      <c r="AY247" s="18" t="s">
        <v>167</v>
      </c>
      <c r="BE247" s="184">
        <f>IF(N247="základní",J247,0)</f>
        <v>0</v>
      </c>
      <c r="BF247" s="184">
        <f>IF(N247="snížená",J247,0)</f>
        <v>0</v>
      </c>
      <c r="BG247" s="184">
        <f>IF(N247="zákl. přenesená",J247,0)</f>
        <v>0</v>
      </c>
      <c r="BH247" s="184">
        <f>IF(N247="sníž. přenesená",J247,0)</f>
        <v>0</v>
      </c>
      <c r="BI247" s="184">
        <f>IF(N247="nulová",J247,0)</f>
        <v>0</v>
      </c>
      <c r="BJ247" s="18" t="s">
        <v>8</v>
      </c>
      <c r="BK247" s="184">
        <f>ROUND(I247*H247,0)</f>
        <v>0</v>
      </c>
      <c r="BL247" s="18" t="s">
        <v>174</v>
      </c>
      <c r="BM247" s="183" t="s">
        <v>334</v>
      </c>
    </row>
    <row r="248" s="13" customFormat="1">
      <c r="A248" s="13"/>
      <c r="B248" s="185"/>
      <c r="C248" s="13"/>
      <c r="D248" s="186" t="s">
        <v>175</v>
      </c>
      <c r="E248" s="187" t="s">
        <v>1</v>
      </c>
      <c r="F248" s="188" t="s">
        <v>101</v>
      </c>
      <c r="G248" s="13"/>
      <c r="H248" s="189">
        <v>322.41199999999998</v>
      </c>
      <c r="I248" s="190"/>
      <c r="J248" s="13"/>
      <c r="K248" s="13"/>
      <c r="L248" s="185"/>
      <c r="M248" s="191"/>
      <c r="N248" s="192"/>
      <c r="O248" s="192"/>
      <c r="P248" s="192"/>
      <c r="Q248" s="192"/>
      <c r="R248" s="192"/>
      <c r="S248" s="192"/>
      <c r="T248" s="19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7" t="s">
        <v>175</v>
      </c>
      <c r="AU248" s="187" t="s">
        <v>85</v>
      </c>
      <c r="AV248" s="13" t="s">
        <v>85</v>
      </c>
      <c r="AW248" s="13" t="s">
        <v>33</v>
      </c>
      <c r="AX248" s="13" t="s">
        <v>77</v>
      </c>
      <c r="AY248" s="187" t="s">
        <v>167</v>
      </c>
    </row>
    <row r="249" s="13" customFormat="1">
      <c r="A249" s="13"/>
      <c r="B249" s="185"/>
      <c r="C249" s="13"/>
      <c r="D249" s="186" t="s">
        <v>175</v>
      </c>
      <c r="E249" s="187" t="s">
        <v>1</v>
      </c>
      <c r="F249" s="188" t="s">
        <v>248</v>
      </c>
      <c r="G249" s="13"/>
      <c r="H249" s="189">
        <v>18.138000000000002</v>
      </c>
      <c r="I249" s="190"/>
      <c r="J249" s="13"/>
      <c r="K249" s="13"/>
      <c r="L249" s="185"/>
      <c r="M249" s="191"/>
      <c r="N249" s="192"/>
      <c r="O249" s="192"/>
      <c r="P249" s="192"/>
      <c r="Q249" s="192"/>
      <c r="R249" s="192"/>
      <c r="S249" s="192"/>
      <c r="T249" s="19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87" t="s">
        <v>175</v>
      </c>
      <c r="AU249" s="187" t="s">
        <v>85</v>
      </c>
      <c r="AV249" s="13" t="s">
        <v>85</v>
      </c>
      <c r="AW249" s="13" t="s">
        <v>33</v>
      </c>
      <c r="AX249" s="13" t="s">
        <v>77</v>
      </c>
      <c r="AY249" s="187" t="s">
        <v>167</v>
      </c>
    </row>
    <row r="250" s="14" customFormat="1">
      <c r="A250" s="14"/>
      <c r="B250" s="194"/>
      <c r="C250" s="14"/>
      <c r="D250" s="186" t="s">
        <v>175</v>
      </c>
      <c r="E250" s="195" t="s">
        <v>1</v>
      </c>
      <c r="F250" s="196" t="s">
        <v>177</v>
      </c>
      <c r="G250" s="14"/>
      <c r="H250" s="197">
        <v>340.55000000000001</v>
      </c>
      <c r="I250" s="198"/>
      <c r="J250" s="14"/>
      <c r="K250" s="14"/>
      <c r="L250" s="194"/>
      <c r="M250" s="199"/>
      <c r="N250" s="200"/>
      <c r="O250" s="200"/>
      <c r="P250" s="200"/>
      <c r="Q250" s="200"/>
      <c r="R250" s="200"/>
      <c r="S250" s="200"/>
      <c r="T250" s="20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195" t="s">
        <v>175</v>
      </c>
      <c r="AU250" s="195" t="s">
        <v>85</v>
      </c>
      <c r="AV250" s="14" t="s">
        <v>178</v>
      </c>
      <c r="AW250" s="14" t="s">
        <v>33</v>
      </c>
      <c r="AX250" s="14" t="s">
        <v>8</v>
      </c>
      <c r="AY250" s="195" t="s">
        <v>167</v>
      </c>
    </row>
    <row r="251" s="2" customFormat="1" ht="24.15" customHeight="1">
      <c r="A251" s="37"/>
      <c r="B251" s="171"/>
      <c r="C251" s="172" t="s">
        <v>269</v>
      </c>
      <c r="D251" s="172" t="s">
        <v>169</v>
      </c>
      <c r="E251" s="173" t="s">
        <v>335</v>
      </c>
      <c r="F251" s="174" t="s">
        <v>336</v>
      </c>
      <c r="G251" s="175" t="s">
        <v>188</v>
      </c>
      <c r="H251" s="176">
        <v>111.316</v>
      </c>
      <c r="I251" s="177"/>
      <c r="J251" s="178">
        <f>ROUND(I251*H251,0)</f>
        <v>0</v>
      </c>
      <c r="K251" s="174" t="s">
        <v>173</v>
      </c>
      <c r="L251" s="38"/>
      <c r="M251" s="179" t="s">
        <v>1</v>
      </c>
      <c r="N251" s="180" t="s">
        <v>42</v>
      </c>
      <c r="O251" s="76"/>
      <c r="P251" s="181">
        <f>O251*H251</f>
        <v>0</v>
      </c>
      <c r="Q251" s="181">
        <v>0</v>
      </c>
      <c r="R251" s="181">
        <f>Q251*H251</f>
        <v>0</v>
      </c>
      <c r="S251" s="181">
        <v>0</v>
      </c>
      <c r="T251" s="182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183" t="s">
        <v>174</v>
      </c>
      <c r="AT251" s="183" t="s">
        <v>169</v>
      </c>
      <c r="AU251" s="183" t="s">
        <v>85</v>
      </c>
      <c r="AY251" s="18" t="s">
        <v>167</v>
      </c>
      <c r="BE251" s="184">
        <f>IF(N251="základní",J251,0)</f>
        <v>0</v>
      </c>
      <c r="BF251" s="184">
        <f>IF(N251="snížená",J251,0)</f>
        <v>0</v>
      </c>
      <c r="BG251" s="184">
        <f>IF(N251="zákl. přenesená",J251,0)</f>
        <v>0</v>
      </c>
      <c r="BH251" s="184">
        <f>IF(N251="sníž. přenesená",J251,0)</f>
        <v>0</v>
      </c>
      <c r="BI251" s="184">
        <f>IF(N251="nulová",J251,0)</f>
        <v>0</v>
      </c>
      <c r="BJ251" s="18" t="s">
        <v>8</v>
      </c>
      <c r="BK251" s="184">
        <f>ROUND(I251*H251,0)</f>
        <v>0</v>
      </c>
      <c r="BL251" s="18" t="s">
        <v>174</v>
      </c>
      <c r="BM251" s="183" t="s">
        <v>337</v>
      </c>
    </row>
    <row r="252" s="13" customFormat="1">
      <c r="A252" s="13"/>
      <c r="B252" s="185"/>
      <c r="C252" s="13"/>
      <c r="D252" s="186" t="s">
        <v>175</v>
      </c>
      <c r="E252" s="187" t="s">
        <v>1</v>
      </c>
      <c r="F252" s="188" t="s">
        <v>338</v>
      </c>
      <c r="G252" s="13"/>
      <c r="H252" s="189">
        <v>34.299999999999997</v>
      </c>
      <c r="I252" s="190"/>
      <c r="J252" s="13"/>
      <c r="K252" s="13"/>
      <c r="L252" s="185"/>
      <c r="M252" s="191"/>
      <c r="N252" s="192"/>
      <c r="O252" s="192"/>
      <c r="P252" s="192"/>
      <c r="Q252" s="192"/>
      <c r="R252" s="192"/>
      <c r="S252" s="192"/>
      <c r="T252" s="19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7" t="s">
        <v>175</v>
      </c>
      <c r="AU252" s="187" t="s">
        <v>85</v>
      </c>
      <c r="AV252" s="13" t="s">
        <v>85</v>
      </c>
      <c r="AW252" s="13" t="s">
        <v>33</v>
      </c>
      <c r="AX252" s="13" t="s">
        <v>77</v>
      </c>
      <c r="AY252" s="187" t="s">
        <v>167</v>
      </c>
    </row>
    <row r="253" s="13" customFormat="1">
      <c r="A253" s="13"/>
      <c r="B253" s="185"/>
      <c r="C253" s="13"/>
      <c r="D253" s="186" t="s">
        <v>175</v>
      </c>
      <c r="E253" s="187" t="s">
        <v>1</v>
      </c>
      <c r="F253" s="188" t="s">
        <v>339</v>
      </c>
      <c r="G253" s="13"/>
      <c r="H253" s="189">
        <v>24</v>
      </c>
      <c r="I253" s="190"/>
      <c r="J253" s="13"/>
      <c r="K253" s="13"/>
      <c r="L253" s="185"/>
      <c r="M253" s="191"/>
      <c r="N253" s="192"/>
      <c r="O253" s="192"/>
      <c r="P253" s="192"/>
      <c r="Q253" s="192"/>
      <c r="R253" s="192"/>
      <c r="S253" s="192"/>
      <c r="T253" s="19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187" t="s">
        <v>175</v>
      </c>
      <c r="AU253" s="187" t="s">
        <v>85</v>
      </c>
      <c r="AV253" s="13" t="s">
        <v>85</v>
      </c>
      <c r="AW253" s="13" t="s">
        <v>33</v>
      </c>
      <c r="AX253" s="13" t="s">
        <v>77</v>
      </c>
      <c r="AY253" s="187" t="s">
        <v>167</v>
      </c>
    </row>
    <row r="254" s="13" customFormat="1">
      <c r="A254" s="13"/>
      <c r="B254" s="185"/>
      <c r="C254" s="13"/>
      <c r="D254" s="186" t="s">
        <v>175</v>
      </c>
      <c r="E254" s="187" t="s">
        <v>1</v>
      </c>
      <c r="F254" s="188" t="s">
        <v>340</v>
      </c>
      <c r="G254" s="13"/>
      <c r="H254" s="189">
        <v>16.5</v>
      </c>
      <c r="I254" s="190"/>
      <c r="J254" s="13"/>
      <c r="K254" s="13"/>
      <c r="L254" s="185"/>
      <c r="M254" s="191"/>
      <c r="N254" s="192"/>
      <c r="O254" s="192"/>
      <c r="P254" s="192"/>
      <c r="Q254" s="192"/>
      <c r="R254" s="192"/>
      <c r="S254" s="192"/>
      <c r="T254" s="19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87" t="s">
        <v>175</v>
      </c>
      <c r="AU254" s="187" t="s">
        <v>85</v>
      </c>
      <c r="AV254" s="13" t="s">
        <v>85</v>
      </c>
      <c r="AW254" s="13" t="s">
        <v>33</v>
      </c>
      <c r="AX254" s="13" t="s">
        <v>77</v>
      </c>
      <c r="AY254" s="187" t="s">
        <v>167</v>
      </c>
    </row>
    <row r="255" s="13" customFormat="1">
      <c r="A255" s="13"/>
      <c r="B255" s="185"/>
      <c r="C255" s="13"/>
      <c r="D255" s="186" t="s">
        <v>175</v>
      </c>
      <c r="E255" s="187" t="s">
        <v>1</v>
      </c>
      <c r="F255" s="188" t="s">
        <v>341</v>
      </c>
      <c r="G255" s="13"/>
      <c r="H255" s="189">
        <v>18.515999999999998</v>
      </c>
      <c r="I255" s="190"/>
      <c r="J255" s="13"/>
      <c r="K255" s="13"/>
      <c r="L255" s="185"/>
      <c r="M255" s="191"/>
      <c r="N255" s="192"/>
      <c r="O255" s="192"/>
      <c r="P255" s="192"/>
      <c r="Q255" s="192"/>
      <c r="R255" s="192"/>
      <c r="S255" s="192"/>
      <c r="T255" s="19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7" t="s">
        <v>175</v>
      </c>
      <c r="AU255" s="187" t="s">
        <v>85</v>
      </c>
      <c r="AV255" s="13" t="s">
        <v>85</v>
      </c>
      <c r="AW255" s="13" t="s">
        <v>33</v>
      </c>
      <c r="AX255" s="13" t="s">
        <v>77</v>
      </c>
      <c r="AY255" s="187" t="s">
        <v>167</v>
      </c>
    </row>
    <row r="256" s="13" customFormat="1">
      <c r="A256" s="13"/>
      <c r="B256" s="185"/>
      <c r="C256" s="13"/>
      <c r="D256" s="186" t="s">
        <v>175</v>
      </c>
      <c r="E256" s="187" t="s">
        <v>1</v>
      </c>
      <c r="F256" s="188" t="s">
        <v>342</v>
      </c>
      <c r="G256" s="13"/>
      <c r="H256" s="189">
        <v>18</v>
      </c>
      <c r="I256" s="190"/>
      <c r="J256" s="13"/>
      <c r="K256" s="13"/>
      <c r="L256" s="185"/>
      <c r="M256" s="191"/>
      <c r="N256" s="192"/>
      <c r="O256" s="192"/>
      <c r="P256" s="192"/>
      <c r="Q256" s="192"/>
      <c r="R256" s="192"/>
      <c r="S256" s="192"/>
      <c r="T256" s="19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187" t="s">
        <v>175</v>
      </c>
      <c r="AU256" s="187" t="s">
        <v>85</v>
      </c>
      <c r="AV256" s="13" t="s">
        <v>85</v>
      </c>
      <c r="AW256" s="13" t="s">
        <v>33</v>
      </c>
      <c r="AX256" s="13" t="s">
        <v>77</v>
      </c>
      <c r="AY256" s="187" t="s">
        <v>167</v>
      </c>
    </row>
    <row r="257" s="14" customFormat="1">
      <c r="A257" s="14"/>
      <c r="B257" s="194"/>
      <c r="C257" s="14"/>
      <c r="D257" s="186" t="s">
        <v>175</v>
      </c>
      <c r="E257" s="195" t="s">
        <v>1</v>
      </c>
      <c r="F257" s="196" t="s">
        <v>177</v>
      </c>
      <c r="G257" s="14"/>
      <c r="H257" s="197">
        <v>111.316</v>
      </c>
      <c r="I257" s="198"/>
      <c r="J257" s="14"/>
      <c r="K257" s="14"/>
      <c r="L257" s="194"/>
      <c r="M257" s="199"/>
      <c r="N257" s="200"/>
      <c r="O257" s="200"/>
      <c r="P257" s="200"/>
      <c r="Q257" s="200"/>
      <c r="R257" s="200"/>
      <c r="S257" s="200"/>
      <c r="T257" s="20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195" t="s">
        <v>175</v>
      </c>
      <c r="AU257" s="195" t="s">
        <v>85</v>
      </c>
      <c r="AV257" s="14" t="s">
        <v>178</v>
      </c>
      <c r="AW257" s="14" t="s">
        <v>33</v>
      </c>
      <c r="AX257" s="14" t="s">
        <v>77</v>
      </c>
      <c r="AY257" s="195" t="s">
        <v>167</v>
      </c>
    </row>
    <row r="258" s="15" customFormat="1">
      <c r="A258" s="15"/>
      <c r="B258" s="202"/>
      <c r="C258" s="15"/>
      <c r="D258" s="186" t="s">
        <v>175</v>
      </c>
      <c r="E258" s="203" t="s">
        <v>1</v>
      </c>
      <c r="F258" s="204" t="s">
        <v>179</v>
      </c>
      <c r="G258" s="15"/>
      <c r="H258" s="205">
        <v>111.316</v>
      </c>
      <c r="I258" s="206"/>
      <c r="J258" s="15"/>
      <c r="K258" s="15"/>
      <c r="L258" s="202"/>
      <c r="M258" s="207"/>
      <c r="N258" s="208"/>
      <c r="O258" s="208"/>
      <c r="P258" s="208"/>
      <c r="Q258" s="208"/>
      <c r="R258" s="208"/>
      <c r="S258" s="208"/>
      <c r="T258" s="209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03" t="s">
        <v>175</v>
      </c>
      <c r="AU258" s="203" t="s">
        <v>85</v>
      </c>
      <c r="AV258" s="15" t="s">
        <v>174</v>
      </c>
      <c r="AW258" s="15" t="s">
        <v>33</v>
      </c>
      <c r="AX258" s="15" t="s">
        <v>8</v>
      </c>
      <c r="AY258" s="203" t="s">
        <v>167</v>
      </c>
    </row>
    <row r="259" s="2" customFormat="1" ht="24.15" customHeight="1">
      <c r="A259" s="37"/>
      <c r="B259" s="171"/>
      <c r="C259" s="172" t="s">
        <v>343</v>
      </c>
      <c r="D259" s="172" t="s">
        <v>169</v>
      </c>
      <c r="E259" s="173" t="s">
        <v>344</v>
      </c>
      <c r="F259" s="174" t="s">
        <v>345</v>
      </c>
      <c r="G259" s="175" t="s">
        <v>232</v>
      </c>
      <c r="H259" s="176">
        <v>6</v>
      </c>
      <c r="I259" s="177"/>
      <c r="J259" s="178">
        <f>ROUND(I259*H259,0)</f>
        <v>0</v>
      </c>
      <c r="K259" s="174" t="s">
        <v>173</v>
      </c>
      <c r="L259" s="38"/>
      <c r="M259" s="179" t="s">
        <v>1</v>
      </c>
      <c r="N259" s="180" t="s">
        <v>42</v>
      </c>
      <c r="O259" s="76"/>
      <c r="P259" s="181">
        <f>O259*H259</f>
        <v>0</v>
      </c>
      <c r="Q259" s="181">
        <v>0</v>
      </c>
      <c r="R259" s="181">
        <f>Q259*H259</f>
        <v>0</v>
      </c>
      <c r="S259" s="181">
        <v>0</v>
      </c>
      <c r="T259" s="182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3" t="s">
        <v>174</v>
      </c>
      <c r="AT259" s="183" t="s">
        <v>169</v>
      </c>
      <c r="AU259" s="183" t="s">
        <v>85</v>
      </c>
      <c r="AY259" s="18" t="s">
        <v>167</v>
      </c>
      <c r="BE259" s="184">
        <f>IF(N259="základní",J259,0)</f>
        <v>0</v>
      </c>
      <c r="BF259" s="184">
        <f>IF(N259="snížená",J259,0)</f>
        <v>0</v>
      </c>
      <c r="BG259" s="184">
        <f>IF(N259="zákl. přenesená",J259,0)</f>
        <v>0</v>
      </c>
      <c r="BH259" s="184">
        <f>IF(N259="sníž. přenesená",J259,0)</f>
        <v>0</v>
      </c>
      <c r="BI259" s="184">
        <f>IF(N259="nulová",J259,0)</f>
        <v>0</v>
      </c>
      <c r="BJ259" s="18" t="s">
        <v>8</v>
      </c>
      <c r="BK259" s="184">
        <f>ROUND(I259*H259,0)</f>
        <v>0</v>
      </c>
      <c r="BL259" s="18" t="s">
        <v>174</v>
      </c>
      <c r="BM259" s="183" t="s">
        <v>346</v>
      </c>
    </row>
    <row r="260" s="13" customFormat="1">
      <c r="A260" s="13"/>
      <c r="B260" s="185"/>
      <c r="C260" s="13"/>
      <c r="D260" s="186" t="s">
        <v>175</v>
      </c>
      <c r="E260" s="187" t="s">
        <v>1</v>
      </c>
      <c r="F260" s="188" t="s">
        <v>347</v>
      </c>
      <c r="G260" s="13"/>
      <c r="H260" s="189">
        <v>6</v>
      </c>
      <c r="I260" s="190"/>
      <c r="J260" s="13"/>
      <c r="K260" s="13"/>
      <c r="L260" s="185"/>
      <c r="M260" s="191"/>
      <c r="N260" s="192"/>
      <c r="O260" s="192"/>
      <c r="P260" s="192"/>
      <c r="Q260" s="192"/>
      <c r="R260" s="192"/>
      <c r="S260" s="192"/>
      <c r="T260" s="19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87" t="s">
        <v>175</v>
      </c>
      <c r="AU260" s="187" t="s">
        <v>85</v>
      </c>
      <c r="AV260" s="13" t="s">
        <v>85</v>
      </c>
      <c r="AW260" s="13" t="s">
        <v>33</v>
      </c>
      <c r="AX260" s="13" t="s">
        <v>77</v>
      </c>
      <c r="AY260" s="187" t="s">
        <v>167</v>
      </c>
    </row>
    <row r="261" s="15" customFormat="1">
      <c r="A261" s="15"/>
      <c r="B261" s="202"/>
      <c r="C261" s="15"/>
      <c r="D261" s="186" t="s">
        <v>175</v>
      </c>
      <c r="E261" s="203" t="s">
        <v>1</v>
      </c>
      <c r="F261" s="204" t="s">
        <v>179</v>
      </c>
      <c r="G261" s="15"/>
      <c r="H261" s="205">
        <v>6</v>
      </c>
      <c r="I261" s="206"/>
      <c r="J261" s="15"/>
      <c r="K261" s="15"/>
      <c r="L261" s="202"/>
      <c r="M261" s="207"/>
      <c r="N261" s="208"/>
      <c r="O261" s="208"/>
      <c r="P261" s="208"/>
      <c r="Q261" s="208"/>
      <c r="R261" s="208"/>
      <c r="S261" s="208"/>
      <c r="T261" s="209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03" t="s">
        <v>175</v>
      </c>
      <c r="AU261" s="203" t="s">
        <v>85</v>
      </c>
      <c r="AV261" s="15" t="s">
        <v>174</v>
      </c>
      <c r="AW261" s="15" t="s">
        <v>33</v>
      </c>
      <c r="AX261" s="15" t="s">
        <v>8</v>
      </c>
      <c r="AY261" s="203" t="s">
        <v>167</v>
      </c>
    </row>
    <row r="262" s="2" customFormat="1" ht="16.5" customHeight="1">
      <c r="A262" s="37"/>
      <c r="B262" s="171"/>
      <c r="C262" s="210" t="s">
        <v>274</v>
      </c>
      <c r="D262" s="210" t="s">
        <v>206</v>
      </c>
      <c r="E262" s="211" t="s">
        <v>348</v>
      </c>
      <c r="F262" s="212" t="s">
        <v>349</v>
      </c>
      <c r="G262" s="213" t="s">
        <v>232</v>
      </c>
      <c r="H262" s="214">
        <v>6</v>
      </c>
      <c r="I262" s="215"/>
      <c r="J262" s="216">
        <f>ROUND(I262*H262,0)</f>
        <v>0</v>
      </c>
      <c r="K262" s="212" t="s">
        <v>1</v>
      </c>
      <c r="L262" s="217"/>
      <c r="M262" s="218" t="s">
        <v>1</v>
      </c>
      <c r="N262" s="219" t="s">
        <v>42</v>
      </c>
      <c r="O262" s="76"/>
      <c r="P262" s="181">
        <f>O262*H262</f>
        <v>0</v>
      </c>
      <c r="Q262" s="181">
        <v>0.00164</v>
      </c>
      <c r="R262" s="181">
        <f>Q262*H262</f>
        <v>0.0098399999999999998</v>
      </c>
      <c r="S262" s="181">
        <v>0</v>
      </c>
      <c r="T262" s="182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183" t="s">
        <v>209</v>
      </c>
      <c r="AT262" s="183" t="s">
        <v>206</v>
      </c>
      <c r="AU262" s="183" t="s">
        <v>85</v>
      </c>
      <c r="AY262" s="18" t="s">
        <v>167</v>
      </c>
      <c r="BE262" s="184">
        <f>IF(N262="základní",J262,0)</f>
        <v>0</v>
      </c>
      <c r="BF262" s="184">
        <f>IF(N262="snížená",J262,0)</f>
        <v>0</v>
      </c>
      <c r="BG262" s="184">
        <f>IF(N262="zákl. přenesená",J262,0)</f>
        <v>0</v>
      </c>
      <c r="BH262" s="184">
        <f>IF(N262="sníž. přenesená",J262,0)</f>
        <v>0</v>
      </c>
      <c r="BI262" s="184">
        <f>IF(N262="nulová",J262,0)</f>
        <v>0</v>
      </c>
      <c r="BJ262" s="18" t="s">
        <v>8</v>
      </c>
      <c r="BK262" s="184">
        <f>ROUND(I262*H262,0)</f>
        <v>0</v>
      </c>
      <c r="BL262" s="18" t="s">
        <v>174</v>
      </c>
      <c r="BM262" s="183" t="s">
        <v>350</v>
      </c>
    </row>
    <row r="263" s="13" customFormat="1">
      <c r="A263" s="13"/>
      <c r="B263" s="185"/>
      <c r="C263" s="13"/>
      <c r="D263" s="186" t="s">
        <v>175</v>
      </c>
      <c r="E263" s="187" t="s">
        <v>1</v>
      </c>
      <c r="F263" s="188" t="s">
        <v>347</v>
      </c>
      <c r="G263" s="13"/>
      <c r="H263" s="189">
        <v>6</v>
      </c>
      <c r="I263" s="190"/>
      <c r="J263" s="13"/>
      <c r="K263" s="13"/>
      <c r="L263" s="185"/>
      <c r="M263" s="191"/>
      <c r="N263" s="192"/>
      <c r="O263" s="192"/>
      <c r="P263" s="192"/>
      <c r="Q263" s="192"/>
      <c r="R263" s="192"/>
      <c r="S263" s="192"/>
      <c r="T263" s="19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87" t="s">
        <v>175</v>
      </c>
      <c r="AU263" s="187" t="s">
        <v>85</v>
      </c>
      <c r="AV263" s="13" t="s">
        <v>85</v>
      </c>
      <c r="AW263" s="13" t="s">
        <v>33</v>
      </c>
      <c r="AX263" s="13" t="s">
        <v>8</v>
      </c>
      <c r="AY263" s="187" t="s">
        <v>167</v>
      </c>
    </row>
    <row r="264" s="2" customFormat="1" ht="24.15" customHeight="1">
      <c r="A264" s="37"/>
      <c r="B264" s="171"/>
      <c r="C264" s="172" t="s">
        <v>351</v>
      </c>
      <c r="D264" s="172" t="s">
        <v>169</v>
      </c>
      <c r="E264" s="173" t="s">
        <v>352</v>
      </c>
      <c r="F264" s="174" t="s">
        <v>353</v>
      </c>
      <c r="G264" s="175" t="s">
        <v>232</v>
      </c>
      <c r="H264" s="176">
        <v>6</v>
      </c>
      <c r="I264" s="177"/>
      <c r="J264" s="178">
        <f>ROUND(I264*H264,0)</f>
        <v>0</v>
      </c>
      <c r="K264" s="174" t="s">
        <v>173</v>
      </c>
      <c r="L264" s="38"/>
      <c r="M264" s="179" t="s">
        <v>1</v>
      </c>
      <c r="N264" s="180" t="s">
        <v>42</v>
      </c>
      <c r="O264" s="76"/>
      <c r="P264" s="181">
        <f>O264*H264</f>
        <v>0</v>
      </c>
      <c r="Q264" s="181">
        <v>0</v>
      </c>
      <c r="R264" s="181">
        <f>Q264*H264</f>
        <v>0</v>
      </c>
      <c r="S264" s="181">
        <v>0</v>
      </c>
      <c r="T264" s="182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3" t="s">
        <v>174</v>
      </c>
      <c r="AT264" s="183" t="s">
        <v>169</v>
      </c>
      <c r="AU264" s="183" t="s">
        <v>85</v>
      </c>
      <c r="AY264" s="18" t="s">
        <v>167</v>
      </c>
      <c r="BE264" s="184">
        <f>IF(N264="základní",J264,0)</f>
        <v>0</v>
      </c>
      <c r="BF264" s="184">
        <f>IF(N264="snížená",J264,0)</f>
        <v>0</v>
      </c>
      <c r="BG264" s="184">
        <f>IF(N264="zákl. přenesená",J264,0)</f>
        <v>0</v>
      </c>
      <c r="BH264" s="184">
        <f>IF(N264="sníž. přenesená",J264,0)</f>
        <v>0</v>
      </c>
      <c r="BI264" s="184">
        <f>IF(N264="nulová",J264,0)</f>
        <v>0</v>
      </c>
      <c r="BJ264" s="18" t="s">
        <v>8</v>
      </c>
      <c r="BK264" s="184">
        <f>ROUND(I264*H264,0)</f>
        <v>0</v>
      </c>
      <c r="BL264" s="18" t="s">
        <v>174</v>
      </c>
      <c r="BM264" s="183" t="s">
        <v>354</v>
      </c>
    </row>
    <row r="265" s="13" customFormat="1">
      <c r="A265" s="13"/>
      <c r="B265" s="185"/>
      <c r="C265" s="13"/>
      <c r="D265" s="186" t="s">
        <v>175</v>
      </c>
      <c r="E265" s="187" t="s">
        <v>1</v>
      </c>
      <c r="F265" s="188" t="s">
        <v>184</v>
      </c>
      <c r="G265" s="13"/>
      <c r="H265" s="189">
        <v>6</v>
      </c>
      <c r="I265" s="190"/>
      <c r="J265" s="13"/>
      <c r="K265" s="13"/>
      <c r="L265" s="185"/>
      <c r="M265" s="191"/>
      <c r="N265" s="192"/>
      <c r="O265" s="192"/>
      <c r="P265" s="192"/>
      <c r="Q265" s="192"/>
      <c r="R265" s="192"/>
      <c r="S265" s="192"/>
      <c r="T265" s="19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7" t="s">
        <v>175</v>
      </c>
      <c r="AU265" s="187" t="s">
        <v>85</v>
      </c>
      <c r="AV265" s="13" t="s">
        <v>85</v>
      </c>
      <c r="AW265" s="13" t="s">
        <v>33</v>
      </c>
      <c r="AX265" s="13" t="s">
        <v>77</v>
      </c>
      <c r="AY265" s="187" t="s">
        <v>167</v>
      </c>
    </row>
    <row r="266" s="15" customFormat="1">
      <c r="A266" s="15"/>
      <c r="B266" s="202"/>
      <c r="C266" s="15"/>
      <c r="D266" s="186" t="s">
        <v>175</v>
      </c>
      <c r="E266" s="203" t="s">
        <v>1</v>
      </c>
      <c r="F266" s="204" t="s">
        <v>179</v>
      </c>
      <c r="G266" s="15"/>
      <c r="H266" s="205">
        <v>6</v>
      </c>
      <c r="I266" s="206"/>
      <c r="J266" s="15"/>
      <c r="K266" s="15"/>
      <c r="L266" s="202"/>
      <c r="M266" s="207"/>
      <c r="N266" s="208"/>
      <c r="O266" s="208"/>
      <c r="P266" s="208"/>
      <c r="Q266" s="208"/>
      <c r="R266" s="208"/>
      <c r="S266" s="208"/>
      <c r="T266" s="209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03" t="s">
        <v>175</v>
      </c>
      <c r="AU266" s="203" t="s">
        <v>85</v>
      </c>
      <c r="AV266" s="15" t="s">
        <v>174</v>
      </c>
      <c r="AW266" s="15" t="s">
        <v>33</v>
      </c>
      <c r="AX266" s="15" t="s">
        <v>8</v>
      </c>
      <c r="AY266" s="203" t="s">
        <v>167</v>
      </c>
    </row>
    <row r="267" s="2" customFormat="1" ht="16.5" customHeight="1">
      <c r="A267" s="37"/>
      <c r="B267" s="171"/>
      <c r="C267" s="210" t="s">
        <v>280</v>
      </c>
      <c r="D267" s="210" t="s">
        <v>206</v>
      </c>
      <c r="E267" s="211" t="s">
        <v>355</v>
      </c>
      <c r="F267" s="212" t="s">
        <v>356</v>
      </c>
      <c r="G267" s="213" t="s">
        <v>279</v>
      </c>
      <c r="H267" s="214">
        <v>3</v>
      </c>
      <c r="I267" s="215"/>
      <c r="J267" s="216">
        <f>ROUND(I267*H267,0)</f>
        <v>0</v>
      </c>
      <c r="K267" s="212" t="s">
        <v>173</v>
      </c>
      <c r="L267" s="217"/>
      <c r="M267" s="218" t="s">
        <v>1</v>
      </c>
      <c r="N267" s="219" t="s">
        <v>42</v>
      </c>
      <c r="O267" s="76"/>
      <c r="P267" s="181">
        <f>O267*H267</f>
        <v>0</v>
      </c>
      <c r="Q267" s="181">
        <v>0.01311</v>
      </c>
      <c r="R267" s="181">
        <f>Q267*H267</f>
        <v>0.039330000000000004</v>
      </c>
      <c r="S267" s="181">
        <v>0</v>
      </c>
      <c r="T267" s="182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3" t="s">
        <v>209</v>
      </c>
      <c r="AT267" s="183" t="s">
        <v>206</v>
      </c>
      <c r="AU267" s="183" t="s">
        <v>85</v>
      </c>
      <c r="AY267" s="18" t="s">
        <v>167</v>
      </c>
      <c r="BE267" s="184">
        <f>IF(N267="základní",J267,0)</f>
        <v>0</v>
      </c>
      <c r="BF267" s="184">
        <f>IF(N267="snížená",J267,0)</f>
        <v>0</v>
      </c>
      <c r="BG267" s="184">
        <f>IF(N267="zákl. přenesená",J267,0)</f>
        <v>0</v>
      </c>
      <c r="BH267" s="184">
        <f>IF(N267="sníž. přenesená",J267,0)</f>
        <v>0</v>
      </c>
      <c r="BI267" s="184">
        <f>IF(N267="nulová",J267,0)</f>
        <v>0</v>
      </c>
      <c r="BJ267" s="18" t="s">
        <v>8</v>
      </c>
      <c r="BK267" s="184">
        <f>ROUND(I267*H267,0)</f>
        <v>0</v>
      </c>
      <c r="BL267" s="18" t="s">
        <v>174</v>
      </c>
      <c r="BM267" s="183" t="s">
        <v>357</v>
      </c>
    </row>
    <row r="268" s="13" customFormat="1">
      <c r="A268" s="13"/>
      <c r="B268" s="185"/>
      <c r="C268" s="13"/>
      <c r="D268" s="186" t="s">
        <v>175</v>
      </c>
      <c r="E268" s="187" t="s">
        <v>1</v>
      </c>
      <c r="F268" s="188" t="s">
        <v>358</v>
      </c>
      <c r="G268" s="13"/>
      <c r="H268" s="189">
        <v>3</v>
      </c>
      <c r="I268" s="190"/>
      <c r="J268" s="13"/>
      <c r="K268" s="13"/>
      <c r="L268" s="185"/>
      <c r="M268" s="191"/>
      <c r="N268" s="192"/>
      <c r="O268" s="192"/>
      <c r="P268" s="192"/>
      <c r="Q268" s="192"/>
      <c r="R268" s="192"/>
      <c r="S268" s="192"/>
      <c r="T268" s="19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7" t="s">
        <v>175</v>
      </c>
      <c r="AU268" s="187" t="s">
        <v>85</v>
      </c>
      <c r="AV268" s="13" t="s">
        <v>85</v>
      </c>
      <c r="AW268" s="13" t="s">
        <v>33</v>
      </c>
      <c r="AX268" s="13" t="s">
        <v>77</v>
      </c>
      <c r="AY268" s="187" t="s">
        <v>167</v>
      </c>
    </row>
    <row r="269" s="15" customFormat="1">
      <c r="A269" s="15"/>
      <c r="B269" s="202"/>
      <c r="C269" s="15"/>
      <c r="D269" s="186" t="s">
        <v>175</v>
      </c>
      <c r="E269" s="203" t="s">
        <v>1</v>
      </c>
      <c r="F269" s="204" t="s">
        <v>179</v>
      </c>
      <c r="G269" s="15"/>
      <c r="H269" s="205">
        <v>3</v>
      </c>
      <c r="I269" s="206"/>
      <c r="J269" s="15"/>
      <c r="K269" s="15"/>
      <c r="L269" s="202"/>
      <c r="M269" s="207"/>
      <c r="N269" s="208"/>
      <c r="O269" s="208"/>
      <c r="P269" s="208"/>
      <c r="Q269" s="208"/>
      <c r="R269" s="208"/>
      <c r="S269" s="208"/>
      <c r="T269" s="209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03" t="s">
        <v>175</v>
      </c>
      <c r="AU269" s="203" t="s">
        <v>85</v>
      </c>
      <c r="AV269" s="15" t="s">
        <v>174</v>
      </c>
      <c r="AW269" s="15" t="s">
        <v>33</v>
      </c>
      <c r="AX269" s="15" t="s">
        <v>8</v>
      </c>
      <c r="AY269" s="203" t="s">
        <v>167</v>
      </c>
    </row>
    <row r="270" s="12" customFormat="1" ht="22.8" customHeight="1">
      <c r="A270" s="12"/>
      <c r="B270" s="158"/>
      <c r="C270" s="12"/>
      <c r="D270" s="159" t="s">
        <v>76</v>
      </c>
      <c r="E270" s="169" t="s">
        <v>217</v>
      </c>
      <c r="F270" s="169" t="s">
        <v>359</v>
      </c>
      <c r="G270" s="12"/>
      <c r="H270" s="12"/>
      <c r="I270" s="161"/>
      <c r="J270" s="170">
        <f>BK270</f>
        <v>0</v>
      </c>
      <c r="K270" s="12"/>
      <c r="L270" s="158"/>
      <c r="M270" s="163"/>
      <c r="N270" s="164"/>
      <c r="O270" s="164"/>
      <c r="P270" s="165">
        <f>SUM(P271:P307)</f>
        <v>0</v>
      </c>
      <c r="Q270" s="164"/>
      <c r="R270" s="165">
        <f>SUM(R271:R307)</f>
        <v>3.30633724</v>
      </c>
      <c r="S270" s="164"/>
      <c r="T270" s="166">
        <f>SUM(T271:T307)</f>
        <v>36.340848000000001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159" t="s">
        <v>8</v>
      </c>
      <c r="AT270" s="167" t="s">
        <v>76</v>
      </c>
      <c r="AU270" s="167" t="s">
        <v>8</v>
      </c>
      <c r="AY270" s="159" t="s">
        <v>167</v>
      </c>
      <c r="BK270" s="168">
        <f>SUM(BK271:BK307)</f>
        <v>0</v>
      </c>
    </row>
    <row r="271" s="2" customFormat="1" ht="24.15" customHeight="1">
      <c r="A271" s="37"/>
      <c r="B271" s="171"/>
      <c r="C271" s="172" t="s">
        <v>97</v>
      </c>
      <c r="D271" s="172" t="s">
        <v>169</v>
      </c>
      <c r="E271" s="173" t="s">
        <v>360</v>
      </c>
      <c r="F271" s="174" t="s">
        <v>361</v>
      </c>
      <c r="G271" s="175" t="s">
        <v>194</v>
      </c>
      <c r="H271" s="176">
        <v>2.9980000000000002</v>
      </c>
      <c r="I271" s="177"/>
      <c r="J271" s="178">
        <f>ROUND(I271*H271,0)</f>
        <v>0</v>
      </c>
      <c r="K271" s="174" t="s">
        <v>173</v>
      </c>
      <c r="L271" s="38"/>
      <c r="M271" s="179" t="s">
        <v>1</v>
      </c>
      <c r="N271" s="180" t="s">
        <v>42</v>
      </c>
      <c r="O271" s="76"/>
      <c r="P271" s="181">
        <f>O271*H271</f>
        <v>0</v>
      </c>
      <c r="Q271" s="181">
        <v>0</v>
      </c>
      <c r="R271" s="181">
        <f>Q271*H271</f>
        <v>0</v>
      </c>
      <c r="S271" s="181">
        <v>0</v>
      </c>
      <c r="T271" s="182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3" t="s">
        <v>174</v>
      </c>
      <c r="AT271" s="183" t="s">
        <v>169</v>
      </c>
      <c r="AU271" s="183" t="s">
        <v>85</v>
      </c>
      <c r="AY271" s="18" t="s">
        <v>167</v>
      </c>
      <c r="BE271" s="184">
        <f>IF(N271="základní",J271,0)</f>
        <v>0</v>
      </c>
      <c r="BF271" s="184">
        <f>IF(N271="snížená",J271,0)</f>
        <v>0</v>
      </c>
      <c r="BG271" s="184">
        <f>IF(N271="zákl. přenesená",J271,0)</f>
        <v>0</v>
      </c>
      <c r="BH271" s="184">
        <f>IF(N271="sníž. přenesená",J271,0)</f>
        <v>0</v>
      </c>
      <c r="BI271" s="184">
        <f>IF(N271="nulová",J271,0)</f>
        <v>0</v>
      </c>
      <c r="BJ271" s="18" t="s">
        <v>8</v>
      </c>
      <c r="BK271" s="184">
        <f>ROUND(I271*H271,0)</f>
        <v>0</v>
      </c>
      <c r="BL271" s="18" t="s">
        <v>174</v>
      </c>
      <c r="BM271" s="183" t="s">
        <v>362</v>
      </c>
    </row>
    <row r="272" s="13" customFormat="1">
      <c r="A272" s="13"/>
      <c r="B272" s="185"/>
      <c r="C272" s="13"/>
      <c r="D272" s="186" t="s">
        <v>175</v>
      </c>
      <c r="E272" s="187" t="s">
        <v>1</v>
      </c>
      <c r="F272" s="188" t="s">
        <v>363</v>
      </c>
      <c r="G272" s="13"/>
      <c r="H272" s="189">
        <v>0.67200000000000004</v>
      </c>
      <c r="I272" s="190"/>
      <c r="J272" s="13"/>
      <c r="K272" s="13"/>
      <c r="L272" s="185"/>
      <c r="M272" s="191"/>
      <c r="N272" s="192"/>
      <c r="O272" s="192"/>
      <c r="P272" s="192"/>
      <c r="Q272" s="192"/>
      <c r="R272" s="192"/>
      <c r="S272" s="192"/>
      <c r="T272" s="19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187" t="s">
        <v>175</v>
      </c>
      <c r="AU272" s="187" t="s">
        <v>85</v>
      </c>
      <c r="AV272" s="13" t="s">
        <v>85</v>
      </c>
      <c r="AW272" s="13" t="s">
        <v>33</v>
      </c>
      <c r="AX272" s="13" t="s">
        <v>77</v>
      </c>
      <c r="AY272" s="187" t="s">
        <v>167</v>
      </c>
    </row>
    <row r="273" s="13" customFormat="1">
      <c r="A273" s="13"/>
      <c r="B273" s="185"/>
      <c r="C273" s="13"/>
      <c r="D273" s="186" t="s">
        <v>175</v>
      </c>
      <c r="E273" s="187" t="s">
        <v>1</v>
      </c>
      <c r="F273" s="188" t="s">
        <v>364</v>
      </c>
      <c r="G273" s="13"/>
      <c r="H273" s="189">
        <v>0.59199999999999997</v>
      </c>
      <c r="I273" s="190"/>
      <c r="J273" s="13"/>
      <c r="K273" s="13"/>
      <c r="L273" s="185"/>
      <c r="M273" s="191"/>
      <c r="N273" s="192"/>
      <c r="O273" s="192"/>
      <c r="P273" s="192"/>
      <c r="Q273" s="192"/>
      <c r="R273" s="192"/>
      <c r="S273" s="192"/>
      <c r="T273" s="19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7" t="s">
        <v>175</v>
      </c>
      <c r="AU273" s="187" t="s">
        <v>85</v>
      </c>
      <c r="AV273" s="13" t="s">
        <v>85</v>
      </c>
      <c r="AW273" s="13" t="s">
        <v>33</v>
      </c>
      <c r="AX273" s="13" t="s">
        <v>77</v>
      </c>
      <c r="AY273" s="187" t="s">
        <v>167</v>
      </c>
    </row>
    <row r="274" s="13" customFormat="1">
      <c r="A274" s="13"/>
      <c r="B274" s="185"/>
      <c r="C274" s="13"/>
      <c r="D274" s="186" t="s">
        <v>175</v>
      </c>
      <c r="E274" s="187" t="s">
        <v>1</v>
      </c>
      <c r="F274" s="188" t="s">
        <v>365</v>
      </c>
      <c r="G274" s="13"/>
      <c r="H274" s="189">
        <v>0.46400000000000002</v>
      </c>
      <c r="I274" s="190"/>
      <c r="J274" s="13"/>
      <c r="K274" s="13"/>
      <c r="L274" s="185"/>
      <c r="M274" s="191"/>
      <c r="N274" s="192"/>
      <c r="O274" s="192"/>
      <c r="P274" s="192"/>
      <c r="Q274" s="192"/>
      <c r="R274" s="192"/>
      <c r="S274" s="192"/>
      <c r="T274" s="19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187" t="s">
        <v>175</v>
      </c>
      <c r="AU274" s="187" t="s">
        <v>85</v>
      </c>
      <c r="AV274" s="13" t="s">
        <v>85</v>
      </c>
      <c r="AW274" s="13" t="s">
        <v>33</v>
      </c>
      <c r="AX274" s="13" t="s">
        <v>77</v>
      </c>
      <c r="AY274" s="187" t="s">
        <v>167</v>
      </c>
    </row>
    <row r="275" s="13" customFormat="1">
      <c r="A275" s="13"/>
      <c r="B275" s="185"/>
      <c r="C275" s="13"/>
      <c r="D275" s="186" t="s">
        <v>175</v>
      </c>
      <c r="E275" s="187" t="s">
        <v>1</v>
      </c>
      <c r="F275" s="188" t="s">
        <v>366</v>
      </c>
      <c r="G275" s="13"/>
      <c r="H275" s="189">
        <v>0.19500000000000001</v>
      </c>
      <c r="I275" s="190"/>
      <c r="J275" s="13"/>
      <c r="K275" s="13"/>
      <c r="L275" s="185"/>
      <c r="M275" s="191"/>
      <c r="N275" s="192"/>
      <c r="O275" s="192"/>
      <c r="P275" s="192"/>
      <c r="Q275" s="192"/>
      <c r="R275" s="192"/>
      <c r="S275" s="192"/>
      <c r="T275" s="19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7" t="s">
        <v>175</v>
      </c>
      <c r="AU275" s="187" t="s">
        <v>85</v>
      </c>
      <c r="AV275" s="13" t="s">
        <v>85</v>
      </c>
      <c r="AW275" s="13" t="s">
        <v>33</v>
      </c>
      <c r="AX275" s="13" t="s">
        <v>77</v>
      </c>
      <c r="AY275" s="187" t="s">
        <v>167</v>
      </c>
    </row>
    <row r="276" s="13" customFormat="1">
      <c r="A276" s="13"/>
      <c r="B276" s="185"/>
      <c r="C276" s="13"/>
      <c r="D276" s="186" t="s">
        <v>175</v>
      </c>
      <c r="E276" s="187" t="s">
        <v>1</v>
      </c>
      <c r="F276" s="188" t="s">
        <v>367</v>
      </c>
      <c r="G276" s="13"/>
      <c r="H276" s="189">
        <v>1.0129999999999999</v>
      </c>
      <c r="I276" s="190"/>
      <c r="J276" s="13"/>
      <c r="K276" s="13"/>
      <c r="L276" s="185"/>
      <c r="M276" s="191"/>
      <c r="N276" s="192"/>
      <c r="O276" s="192"/>
      <c r="P276" s="192"/>
      <c r="Q276" s="192"/>
      <c r="R276" s="192"/>
      <c r="S276" s="192"/>
      <c r="T276" s="19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187" t="s">
        <v>175</v>
      </c>
      <c r="AU276" s="187" t="s">
        <v>85</v>
      </c>
      <c r="AV276" s="13" t="s">
        <v>85</v>
      </c>
      <c r="AW276" s="13" t="s">
        <v>33</v>
      </c>
      <c r="AX276" s="13" t="s">
        <v>77</v>
      </c>
      <c r="AY276" s="187" t="s">
        <v>167</v>
      </c>
    </row>
    <row r="277" s="13" customFormat="1">
      <c r="A277" s="13"/>
      <c r="B277" s="185"/>
      <c r="C277" s="13"/>
      <c r="D277" s="186" t="s">
        <v>175</v>
      </c>
      <c r="E277" s="187" t="s">
        <v>1</v>
      </c>
      <c r="F277" s="188" t="s">
        <v>368</v>
      </c>
      <c r="G277" s="13"/>
      <c r="H277" s="189">
        <v>0.062</v>
      </c>
      <c r="I277" s="190"/>
      <c r="J277" s="13"/>
      <c r="K277" s="13"/>
      <c r="L277" s="185"/>
      <c r="M277" s="191"/>
      <c r="N277" s="192"/>
      <c r="O277" s="192"/>
      <c r="P277" s="192"/>
      <c r="Q277" s="192"/>
      <c r="R277" s="192"/>
      <c r="S277" s="192"/>
      <c r="T277" s="19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7" t="s">
        <v>175</v>
      </c>
      <c r="AU277" s="187" t="s">
        <v>85</v>
      </c>
      <c r="AV277" s="13" t="s">
        <v>85</v>
      </c>
      <c r="AW277" s="13" t="s">
        <v>33</v>
      </c>
      <c r="AX277" s="13" t="s">
        <v>77</v>
      </c>
      <c r="AY277" s="187" t="s">
        <v>167</v>
      </c>
    </row>
    <row r="278" s="14" customFormat="1">
      <c r="A278" s="14"/>
      <c r="B278" s="194"/>
      <c r="C278" s="14"/>
      <c r="D278" s="186" t="s">
        <v>175</v>
      </c>
      <c r="E278" s="195" t="s">
        <v>1</v>
      </c>
      <c r="F278" s="196" t="s">
        <v>177</v>
      </c>
      <c r="G278" s="14"/>
      <c r="H278" s="197">
        <v>2.9979999999999998</v>
      </c>
      <c r="I278" s="198"/>
      <c r="J278" s="14"/>
      <c r="K278" s="14"/>
      <c r="L278" s="194"/>
      <c r="M278" s="199"/>
      <c r="N278" s="200"/>
      <c r="O278" s="200"/>
      <c r="P278" s="200"/>
      <c r="Q278" s="200"/>
      <c r="R278" s="200"/>
      <c r="S278" s="200"/>
      <c r="T278" s="20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195" t="s">
        <v>175</v>
      </c>
      <c r="AU278" s="195" t="s">
        <v>85</v>
      </c>
      <c r="AV278" s="14" t="s">
        <v>178</v>
      </c>
      <c r="AW278" s="14" t="s">
        <v>33</v>
      </c>
      <c r="AX278" s="14" t="s">
        <v>8</v>
      </c>
      <c r="AY278" s="195" t="s">
        <v>167</v>
      </c>
    </row>
    <row r="279" s="2" customFormat="1" ht="16.5" customHeight="1">
      <c r="A279" s="37"/>
      <c r="B279" s="171"/>
      <c r="C279" s="210" t="s">
        <v>288</v>
      </c>
      <c r="D279" s="210" t="s">
        <v>206</v>
      </c>
      <c r="E279" s="211" t="s">
        <v>369</v>
      </c>
      <c r="F279" s="212" t="s">
        <v>370</v>
      </c>
      <c r="G279" s="213" t="s">
        <v>194</v>
      </c>
      <c r="H279" s="214">
        <v>0.73899999999999999</v>
      </c>
      <c r="I279" s="215"/>
      <c r="J279" s="216">
        <f>ROUND(I279*H279,0)</f>
        <v>0</v>
      </c>
      <c r="K279" s="212" t="s">
        <v>1</v>
      </c>
      <c r="L279" s="217"/>
      <c r="M279" s="218" t="s">
        <v>1</v>
      </c>
      <c r="N279" s="219" t="s">
        <v>42</v>
      </c>
      <c r="O279" s="76"/>
      <c r="P279" s="181">
        <f>O279*H279</f>
        <v>0</v>
      </c>
      <c r="Q279" s="181">
        <v>1</v>
      </c>
      <c r="R279" s="181">
        <f>Q279*H279</f>
        <v>0.73899999999999999</v>
      </c>
      <c r="S279" s="181">
        <v>0</v>
      </c>
      <c r="T279" s="182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3" t="s">
        <v>209</v>
      </c>
      <c r="AT279" s="183" t="s">
        <v>206</v>
      </c>
      <c r="AU279" s="183" t="s">
        <v>85</v>
      </c>
      <c r="AY279" s="18" t="s">
        <v>167</v>
      </c>
      <c r="BE279" s="184">
        <f>IF(N279="základní",J279,0)</f>
        <v>0</v>
      </c>
      <c r="BF279" s="184">
        <f>IF(N279="snížená",J279,0)</f>
        <v>0</v>
      </c>
      <c r="BG279" s="184">
        <f>IF(N279="zákl. přenesená",J279,0)</f>
        <v>0</v>
      </c>
      <c r="BH279" s="184">
        <f>IF(N279="sníž. přenesená",J279,0)</f>
        <v>0</v>
      </c>
      <c r="BI279" s="184">
        <f>IF(N279="nulová",J279,0)</f>
        <v>0</v>
      </c>
      <c r="BJ279" s="18" t="s">
        <v>8</v>
      </c>
      <c r="BK279" s="184">
        <f>ROUND(I279*H279,0)</f>
        <v>0</v>
      </c>
      <c r="BL279" s="18" t="s">
        <v>174</v>
      </c>
      <c r="BM279" s="183" t="s">
        <v>371</v>
      </c>
    </row>
    <row r="280" s="13" customFormat="1">
      <c r="A280" s="13"/>
      <c r="B280" s="185"/>
      <c r="C280" s="13"/>
      <c r="D280" s="186" t="s">
        <v>175</v>
      </c>
      <c r="E280" s="187" t="s">
        <v>1</v>
      </c>
      <c r="F280" s="188" t="s">
        <v>372</v>
      </c>
      <c r="G280" s="13"/>
      <c r="H280" s="189">
        <v>0.73899999999999999</v>
      </c>
      <c r="I280" s="190"/>
      <c r="J280" s="13"/>
      <c r="K280" s="13"/>
      <c r="L280" s="185"/>
      <c r="M280" s="191"/>
      <c r="N280" s="192"/>
      <c r="O280" s="192"/>
      <c r="P280" s="192"/>
      <c r="Q280" s="192"/>
      <c r="R280" s="192"/>
      <c r="S280" s="192"/>
      <c r="T280" s="19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187" t="s">
        <v>175</v>
      </c>
      <c r="AU280" s="187" t="s">
        <v>85</v>
      </c>
      <c r="AV280" s="13" t="s">
        <v>85</v>
      </c>
      <c r="AW280" s="13" t="s">
        <v>33</v>
      </c>
      <c r="AX280" s="13" t="s">
        <v>77</v>
      </c>
      <c r="AY280" s="187" t="s">
        <v>167</v>
      </c>
    </row>
    <row r="281" s="14" customFormat="1">
      <c r="A281" s="14"/>
      <c r="B281" s="194"/>
      <c r="C281" s="14"/>
      <c r="D281" s="186" t="s">
        <v>175</v>
      </c>
      <c r="E281" s="195" t="s">
        <v>1</v>
      </c>
      <c r="F281" s="196" t="s">
        <v>177</v>
      </c>
      <c r="G281" s="14"/>
      <c r="H281" s="197">
        <v>0.73899999999999999</v>
      </c>
      <c r="I281" s="198"/>
      <c r="J281" s="14"/>
      <c r="K281" s="14"/>
      <c r="L281" s="194"/>
      <c r="M281" s="199"/>
      <c r="N281" s="200"/>
      <c r="O281" s="200"/>
      <c r="P281" s="200"/>
      <c r="Q281" s="200"/>
      <c r="R281" s="200"/>
      <c r="S281" s="200"/>
      <c r="T281" s="20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195" t="s">
        <v>175</v>
      </c>
      <c r="AU281" s="195" t="s">
        <v>85</v>
      </c>
      <c r="AV281" s="14" t="s">
        <v>178</v>
      </c>
      <c r="AW281" s="14" t="s">
        <v>33</v>
      </c>
      <c r="AX281" s="14" t="s">
        <v>8</v>
      </c>
      <c r="AY281" s="195" t="s">
        <v>167</v>
      </c>
    </row>
    <row r="282" s="2" customFormat="1" ht="24.15" customHeight="1">
      <c r="A282" s="37"/>
      <c r="B282" s="171"/>
      <c r="C282" s="210" t="s">
        <v>373</v>
      </c>
      <c r="D282" s="210" t="s">
        <v>206</v>
      </c>
      <c r="E282" s="211" t="s">
        <v>374</v>
      </c>
      <c r="F282" s="212" t="s">
        <v>375</v>
      </c>
      <c r="G282" s="213" t="s">
        <v>194</v>
      </c>
      <c r="H282" s="214">
        <v>0.65100000000000002</v>
      </c>
      <c r="I282" s="215"/>
      <c r="J282" s="216">
        <f>ROUND(I282*H282,0)</f>
        <v>0</v>
      </c>
      <c r="K282" s="212" t="s">
        <v>173</v>
      </c>
      <c r="L282" s="217"/>
      <c r="M282" s="218" t="s">
        <v>1</v>
      </c>
      <c r="N282" s="219" t="s">
        <v>42</v>
      </c>
      <c r="O282" s="76"/>
      <c r="P282" s="181">
        <f>O282*H282</f>
        <v>0</v>
      </c>
      <c r="Q282" s="181">
        <v>1</v>
      </c>
      <c r="R282" s="181">
        <f>Q282*H282</f>
        <v>0.65100000000000002</v>
      </c>
      <c r="S282" s="181">
        <v>0</v>
      </c>
      <c r="T282" s="182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83" t="s">
        <v>209</v>
      </c>
      <c r="AT282" s="183" t="s">
        <v>206</v>
      </c>
      <c r="AU282" s="183" t="s">
        <v>85</v>
      </c>
      <c r="AY282" s="18" t="s">
        <v>167</v>
      </c>
      <c r="BE282" s="184">
        <f>IF(N282="základní",J282,0)</f>
        <v>0</v>
      </c>
      <c r="BF282" s="184">
        <f>IF(N282="snížená",J282,0)</f>
        <v>0</v>
      </c>
      <c r="BG282" s="184">
        <f>IF(N282="zákl. přenesená",J282,0)</f>
        <v>0</v>
      </c>
      <c r="BH282" s="184">
        <f>IF(N282="sníž. přenesená",J282,0)</f>
        <v>0</v>
      </c>
      <c r="BI282" s="184">
        <f>IF(N282="nulová",J282,0)</f>
        <v>0</v>
      </c>
      <c r="BJ282" s="18" t="s">
        <v>8</v>
      </c>
      <c r="BK282" s="184">
        <f>ROUND(I282*H282,0)</f>
        <v>0</v>
      </c>
      <c r="BL282" s="18" t="s">
        <v>174</v>
      </c>
      <c r="BM282" s="183" t="s">
        <v>376</v>
      </c>
    </row>
    <row r="283" s="13" customFormat="1">
      <c r="A283" s="13"/>
      <c r="B283" s="185"/>
      <c r="C283" s="13"/>
      <c r="D283" s="186" t="s">
        <v>175</v>
      </c>
      <c r="E283" s="187" t="s">
        <v>1</v>
      </c>
      <c r="F283" s="188" t="s">
        <v>377</v>
      </c>
      <c r="G283" s="13"/>
      <c r="H283" s="189">
        <v>0.65100000000000002</v>
      </c>
      <c r="I283" s="190"/>
      <c r="J283" s="13"/>
      <c r="K283" s="13"/>
      <c r="L283" s="185"/>
      <c r="M283" s="191"/>
      <c r="N283" s="192"/>
      <c r="O283" s="192"/>
      <c r="P283" s="192"/>
      <c r="Q283" s="192"/>
      <c r="R283" s="192"/>
      <c r="S283" s="192"/>
      <c r="T283" s="19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87" t="s">
        <v>175</v>
      </c>
      <c r="AU283" s="187" t="s">
        <v>85</v>
      </c>
      <c r="AV283" s="13" t="s">
        <v>85</v>
      </c>
      <c r="AW283" s="13" t="s">
        <v>33</v>
      </c>
      <c r="AX283" s="13" t="s">
        <v>8</v>
      </c>
      <c r="AY283" s="187" t="s">
        <v>167</v>
      </c>
    </row>
    <row r="284" s="2" customFormat="1" ht="24.15" customHeight="1">
      <c r="A284" s="37"/>
      <c r="B284" s="171"/>
      <c r="C284" s="210" t="s">
        <v>301</v>
      </c>
      <c r="D284" s="210" t="s">
        <v>206</v>
      </c>
      <c r="E284" s="211" t="s">
        <v>378</v>
      </c>
      <c r="F284" s="212" t="s">
        <v>379</v>
      </c>
      <c r="G284" s="213" t="s">
        <v>194</v>
      </c>
      <c r="H284" s="214">
        <v>1.1819999999999999</v>
      </c>
      <c r="I284" s="215"/>
      <c r="J284" s="216">
        <f>ROUND(I284*H284,0)</f>
        <v>0</v>
      </c>
      <c r="K284" s="212" t="s">
        <v>173</v>
      </c>
      <c r="L284" s="217"/>
      <c r="M284" s="218" t="s">
        <v>1</v>
      </c>
      <c r="N284" s="219" t="s">
        <v>42</v>
      </c>
      <c r="O284" s="76"/>
      <c r="P284" s="181">
        <f>O284*H284</f>
        <v>0</v>
      </c>
      <c r="Q284" s="181">
        <v>1</v>
      </c>
      <c r="R284" s="181">
        <f>Q284*H284</f>
        <v>1.1819999999999999</v>
      </c>
      <c r="S284" s="181">
        <v>0</v>
      </c>
      <c r="T284" s="182">
        <f>S284*H284</f>
        <v>0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183" t="s">
        <v>209</v>
      </c>
      <c r="AT284" s="183" t="s">
        <v>206</v>
      </c>
      <c r="AU284" s="183" t="s">
        <v>85</v>
      </c>
      <c r="AY284" s="18" t="s">
        <v>167</v>
      </c>
      <c r="BE284" s="184">
        <f>IF(N284="základní",J284,0)</f>
        <v>0</v>
      </c>
      <c r="BF284" s="184">
        <f>IF(N284="snížená",J284,0)</f>
        <v>0</v>
      </c>
      <c r="BG284" s="184">
        <f>IF(N284="zákl. přenesená",J284,0)</f>
        <v>0</v>
      </c>
      <c r="BH284" s="184">
        <f>IF(N284="sníž. přenesená",J284,0)</f>
        <v>0</v>
      </c>
      <c r="BI284" s="184">
        <f>IF(N284="nulová",J284,0)</f>
        <v>0</v>
      </c>
      <c r="BJ284" s="18" t="s">
        <v>8</v>
      </c>
      <c r="BK284" s="184">
        <f>ROUND(I284*H284,0)</f>
        <v>0</v>
      </c>
      <c r="BL284" s="18" t="s">
        <v>174</v>
      </c>
      <c r="BM284" s="183" t="s">
        <v>380</v>
      </c>
    </row>
    <row r="285" s="13" customFormat="1">
      <c r="A285" s="13"/>
      <c r="B285" s="185"/>
      <c r="C285" s="13"/>
      <c r="D285" s="186" t="s">
        <v>175</v>
      </c>
      <c r="E285" s="187" t="s">
        <v>1</v>
      </c>
      <c r="F285" s="188" t="s">
        <v>381</v>
      </c>
      <c r="G285" s="13"/>
      <c r="H285" s="189">
        <v>1.1140000000000001</v>
      </c>
      <c r="I285" s="190"/>
      <c r="J285" s="13"/>
      <c r="K285" s="13"/>
      <c r="L285" s="185"/>
      <c r="M285" s="191"/>
      <c r="N285" s="192"/>
      <c r="O285" s="192"/>
      <c r="P285" s="192"/>
      <c r="Q285" s="192"/>
      <c r="R285" s="192"/>
      <c r="S285" s="192"/>
      <c r="T285" s="19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187" t="s">
        <v>175</v>
      </c>
      <c r="AU285" s="187" t="s">
        <v>85</v>
      </c>
      <c r="AV285" s="13" t="s">
        <v>85</v>
      </c>
      <c r="AW285" s="13" t="s">
        <v>33</v>
      </c>
      <c r="AX285" s="13" t="s">
        <v>77</v>
      </c>
      <c r="AY285" s="187" t="s">
        <v>167</v>
      </c>
    </row>
    <row r="286" s="13" customFormat="1">
      <c r="A286" s="13"/>
      <c r="B286" s="185"/>
      <c r="C286" s="13"/>
      <c r="D286" s="186" t="s">
        <v>175</v>
      </c>
      <c r="E286" s="187" t="s">
        <v>1</v>
      </c>
      <c r="F286" s="188" t="s">
        <v>382</v>
      </c>
      <c r="G286" s="13"/>
      <c r="H286" s="189">
        <v>0.068000000000000005</v>
      </c>
      <c r="I286" s="190"/>
      <c r="J286" s="13"/>
      <c r="K286" s="13"/>
      <c r="L286" s="185"/>
      <c r="M286" s="191"/>
      <c r="N286" s="192"/>
      <c r="O286" s="192"/>
      <c r="P286" s="192"/>
      <c r="Q286" s="192"/>
      <c r="R286" s="192"/>
      <c r="S286" s="192"/>
      <c r="T286" s="19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187" t="s">
        <v>175</v>
      </c>
      <c r="AU286" s="187" t="s">
        <v>85</v>
      </c>
      <c r="AV286" s="13" t="s">
        <v>85</v>
      </c>
      <c r="AW286" s="13" t="s">
        <v>33</v>
      </c>
      <c r="AX286" s="13" t="s">
        <v>77</v>
      </c>
      <c r="AY286" s="187" t="s">
        <v>167</v>
      </c>
    </row>
    <row r="287" s="14" customFormat="1">
      <c r="A287" s="14"/>
      <c r="B287" s="194"/>
      <c r="C287" s="14"/>
      <c r="D287" s="186" t="s">
        <v>175</v>
      </c>
      <c r="E287" s="195" t="s">
        <v>1</v>
      </c>
      <c r="F287" s="196" t="s">
        <v>177</v>
      </c>
      <c r="G287" s="14"/>
      <c r="H287" s="197">
        <v>1.1820000000000002</v>
      </c>
      <c r="I287" s="198"/>
      <c r="J287" s="14"/>
      <c r="K287" s="14"/>
      <c r="L287" s="194"/>
      <c r="M287" s="199"/>
      <c r="N287" s="200"/>
      <c r="O287" s="200"/>
      <c r="P287" s="200"/>
      <c r="Q287" s="200"/>
      <c r="R287" s="200"/>
      <c r="S287" s="200"/>
      <c r="T287" s="20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195" t="s">
        <v>175</v>
      </c>
      <c r="AU287" s="195" t="s">
        <v>85</v>
      </c>
      <c r="AV287" s="14" t="s">
        <v>178</v>
      </c>
      <c r="AW287" s="14" t="s">
        <v>33</v>
      </c>
      <c r="AX287" s="14" t="s">
        <v>8</v>
      </c>
      <c r="AY287" s="195" t="s">
        <v>167</v>
      </c>
    </row>
    <row r="288" s="2" customFormat="1" ht="24.15" customHeight="1">
      <c r="A288" s="37"/>
      <c r="B288" s="171"/>
      <c r="C288" s="210" t="s">
        <v>383</v>
      </c>
      <c r="D288" s="210" t="s">
        <v>206</v>
      </c>
      <c r="E288" s="211" t="s">
        <v>384</v>
      </c>
      <c r="F288" s="212" t="s">
        <v>385</v>
      </c>
      <c r="G288" s="213" t="s">
        <v>194</v>
      </c>
      <c r="H288" s="214">
        <v>0.214</v>
      </c>
      <c r="I288" s="215"/>
      <c r="J288" s="216">
        <f>ROUND(I288*H288,0)</f>
        <v>0</v>
      </c>
      <c r="K288" s="212" t="s">
        <v>173</v>
      </c>
      <c r="L288" s="217"/>
      <c r="M288" s="218" t="s">
        <v>1</v>
      </c>
      <c r="N288" s="219" t="s">
        <v>42</v>
      </c>
      <c r="O288" s="76"/>
      <c r="P288" s="181">
        <f>O288*H288</f>
        <v>0</v>
      </c>
      <c r="Q288" s="181">
        <v>1</v>
      </c>
      <c r="R288" s="181">
        <f>Q288*H288</f>
        <v>0.214</v>
      </c>
      <c r="S288" s="181">
        <v>0</v>
      </c>
      <c r="T288" s="182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3" t="s">
        <v>209</v>
      </c>
      <c r="AT288" s="183" t="s">
        <v>206</v>
      </c>
      <c r="AU288" s="183" t="s">
        <v>85</v>
      </c>
      <c r="AY288" s="18" t="s">
        <v>167</v>
      </c>
      <c r="BE288" s="184">
        <f>IF(N288="základní",J288,0)</f>
        <v>0</v>
      </c>
      <c r="BF288" s="184">
        <f>IF(N288="snížená",J288,0)</f>
        <v>0</v>
      </c>
      <c r="BG288" s="184">
        <f>IF(N288="zákl. přenesená",J288,0)</f>
        <v>0</v>
      </c>
      <c r="BH288" s="184">
        <f>IF(N288="sníž. přenesená",J288,0)</f>
        <v>0</v>
      </c>
      <c r="BI288" s="184">
        <f>IF(N288="nulová",J288,0)</f>
        <v>0</v>
      </c>
      <c r="BJ288" s="18" t="s">
        <v>8</v>
      </c>
      <c r="BK288" s="184">
        <f>ROUND(I288*H288,0)</f>
        <v>0</v>
      </c>
      <c r="BL288" s="18" t="s">
        <v>174</v>
      </c>
      <c r="BM288" s="183" t="s">
        <v>386</v>
      </c>
    </row>
    <row r="289" s="13" customFormat="1">
      <c r="A289" s="13"/>
      <c r="B289" s="185"/>
      <c r="C289" s="13"/>
      <c r="D289" s="186" t="s">
        <v>175</v>
      </c>
      <c r="E289" s="187" t="s">
        <v>1</v>
      </c>
      <c r="F289" s="188" t="s">
        <v>387</v>
      </c>
      <c r="G289" s="13"/>
      <c r="H289" s="189">
        <v>0.214</v>
      </c>
      <c r="I289" s="190"/>
      <c r="J289" s="13"/>
      <c r="K289" s="13"/>
      <c r="L289" s="185"/>
      <c r="M289" s="191"/>
      <c r="N289" s="192"/>
      <c r="O289" s="192"/>
      <c r="P289" s="192"/>
      <c r="Q289" s="192"/>
      <c r="R289" s="192"/>
      <c r="S289" s="192"/>
      <c r="T289" s="19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187" t="s">
        <v>175</v>
      </c>
      <c r="AU289" s="187" t="s">
        <v>85</v>
      </c>
      <c r="AV289" s="13" t="s">
        <v>85</v>
      </c>
      <c r="AW289" s="13" t="s">
        <v>33</v>
      </c>
      <c r="AX289" s="13" t="s">
        <v>8</v>
      </c>
      <c r="AY289" s="187" t="s">
        <v>167</v>
      </c>
    </row>
    <row r="290" s="2" customFormat="1" ht="24.15" customHeight="1">
      <c r="A290" s="37"/>
      <c r="B290" s="171"/>
      <c r="C290" s="210" t="s">
        <v>312</v>
      </c>
      <c r="D290" s="210" t="s">
        <v>206</v>
      </c>
      <c r="E290" s="211" t="s">
        <v>388</v>
      </c>
      <c r="F290" s="212" t="s">
        <v>389</v>
      </c>
      <c r="G290" s="213" t="s">
        <v>194</v>
      </c>
      <c r="H290" s="214">
        <v>0.51000000000000001</v>
      </c>
      <c r="I290" s="215"/>
      <c r="J290" s="216">
        <f>ROUND(I290*H290,0)</f>
        <v>0</v>
      </c>
      <c r="K290" s="212" t="s">
        <v>173</v>
      </c>
      <c r="L290" s="217"/>
      <c r="M290" s="218" t="s">
        <v>1</v>
      </c>
      <c r="N290" s="219" t="s">
        <v>42</v>
      </c>
      <c r="O290" s="76"/>
      <c r="P290" s="181">
        <f>O290*H290</f>
        <v>0</v>
      </c>
      <c r="Q290" s="181">
        <v>1</v>
      </c>
      <c r="R290" s="181">
        <f>Q290*H290</f>
        <v>0.51000000000000001</v>
      </c>
      <c r="S290" s="181">
        <v>0</v>
      </c>
      <c r="T290" s="182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183" t="s">
        <v>209</v>
      </c>
      <c r="AT290" s="183" t="s">
        <v>206</v>
      </c>
      <c r="AU290" s="183" t="s">
        <v>85</v>
      </c>
      <c r="AY290" s="18" t="s">
        <v>167</v>
      </c>
      <c r="BE290" s="184">
        <f>IF(N290="základní",J290,0)</f>
        <v>0</v>
      </c>
      <c r="BF290" s="184">
        <f>IF(N290="snížená",J290,0)</f>
        <v>0</v>
      </c>
      <c r="BG290" s="184">
        <f>IF(N290="zákl. přenesená",J290,0)</f>
        <v>0</v>
      </c>
      <c r="BH290" s="184">
        <f>IF(N290="sníž. přenesená",J290,0)</f>
        <v>0</v>
      </c>
      <c r="BI290" s="184">
        <f>IF(N290="nulová",J290,0)</f>
        <v>0</v>
      </c>
      <c r="BJ290" s="18" t="s">
        <v>8</v>
      </c>
      <c r="BK290" s="184">
        <f>ROUND(I290*H290,0)</f>
        <v>0</v>
      </c>
      <c r="BL290" s="18" t="s">
        <v>174</v>
      </c>
      <c r="BM290" s="183" t="s">
        <v>390</v>
      </c>
    </row>
    <row r="291" s="13" customFormat="1">
      <c r="A291" s="13"/>
      <c r="B291" s="185"/>
      <c r="C291" s="13"/>
      <c r="D291" s="186" t="s">
        <v>175</v>
      </c>
      <c r="E291" s="187" t="s">
        <v>1</v>
      </c>
      <c r="F291" s="188" t="s">
        <v>391</v>
      </c>
      <c r="G291" s="13"/>
      <c r="H291" s="189">
        <v>0.51000000000000001</v>
      </c>
      <c r="I291" s="190"/>
      <c r="J291" s="13"/>
      <c r="K291" s="13"/>
      <c r="L291" s="185"/>
      <c r="M291" s="191"/>
      <c r="N291" s="192"/>
      <c r="O291" s="192"/>
      <c r="P291" s="192"/>
      <c r="Q291" s="192"/>
      <c r="R291" s="192"/>
      <c r="S291" s="192"/>
      <c r="T291" s="19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187" t="s">
        <v>175</v>
      </c>
      <c r="AU291" s="187" t="s">
        <v>85</v>
      </c>
      <c r="AV291" s="13" t="s">
        <v>85</v>
      </c>
      <c r="AW291" s="13" t="s">
        <v>33</v>
      </c>
      <c r="AX291" s="13" t="s">
        <v>8</v>
      </c>
      <c r="AY291" s="187" t="s">
        <v>167</v>
      </c>
    </row>
    <row r="292" s="2" customFormat="1" ht="16.5" customHeight="1">
      <c r="A292" s="37"/>
      <c r="B292" s="171"/>
      <c r="C292" s="172" t="s">
        <v>392</v>
      </c>
      <c r="D292" s="172" t="s">
        <v>169</v>
      </c>
      <c r="E292" s="173" t="s">
        <v>393</v>
      </c>
      <c r="F292" s="174" t="s">
        <v>394</v>
      </c>
      <c r="G292" s="175" t="s">
        <v>172</v>
      </c>
      <c r="H292" s="176">
        <v>12.624000000000001</v>
      </c>
      <c r="I292" s="177"/>
      <c r="J292" s="178">
        <f>ROUND(I292*H292,0)</f>
        <v>0</v>
      </c>
      <c r="K292" s="174" t="s">
        <v>173</v>
      </c>
      <c r="L292" s="38"/>
      <c r="M292" s="179" t="s">
        <v>1</v>
      </c>
      <c r="N292" s="180" t="s">
        <v>42</v>
      </c>
      <c r="O292" s="76"/>
      <c r="P292" s="181">
        <f>O292*H292</f>
        <v>0</v>
      </c>
      <c r="Q292" s="181">
        <v>0</v>
      </c>
      <c r="R292" s="181">
        <f>Q292*H292</f>
        <v>0</v>
      </c>
      <c r="S292" s="181">
        <v>2.3999999999999999</v>
      </c>
      <c r="T292" s="182">
        <f>S292*H292</f>
        <v>30.297599999999999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3" t="s">
        <v>174</v>
      </c>
      <c r="AT292" s="183" t="s">
        <v>169</v>
      </c>
      <c r="AU292" s="183" t="s">
        <v>85</v>
      </c>
      <c r="AY292" s="18" t="s">
        <v>167</v>
      </c>
      <c r="BE292" s="184">
        <f>IF(N292="základní",J292,0)</f>
        <v>0</v>
      </c>
      <c r="BF292" s="184">
        <f>IF(N292="snížená",J292,0)</f>
        <v>0</v>
      </c>
      <c r="BG292" s="184">
        <f>IF(N292="zákl. přenesená",J292,0)</f>
        <v>0</v>
      </c>
      <c r="BH292" s="184">
        <f>IF(N292="sníž. přenesená",J292,0)</f>
        <v>0</v>
      </c>
      <c r="BI292" s="184">
        <f>IF(N292="nulová",J292,0)</f>
        <v>0</v>
      </c>
      <c r="BJ292" s="18" t="s">
        <v>8</v>
      </c>
      <c r="BK292" s="184">
        <f>ROUND(I292*H292,0)</f>
        <v>0</v>
      </c>
      <c r="BL292" s="18" t="s">
        <v>174</v>
      </c>
      <c r="BM292" s="183" t="s">
        <v>395</v>
      </c>
    </row>
    <row r="293" s="13" customFormat="1">
      <c r="A293" s="13"/>
      <c r="B293" s="185"/>
      <c r="C293" s="13"/>
      <c r="D293" s="186" t="s">
        <v>175</v>
      </c>
      <c r="E293" s="187" t="s">
        <v>1</v>
      </c>
      <c r="F293" s="188" t="s">
        <v>396</v>
      </c>
      <c r="G293" s="13"/>
      <c r="H293" s="189">
        <v>2.7989999999999999</v>
      </c>
      <c r="I293" s="190"/>
      <c r="J293" s="13"/>
      <c r="K293" s="13"/>
      <c r="L293" s="185"/>
      <c r="M293" s="191"/>
      <c r="N293" s="192"/>
      <c r="O293" s="192"/>
      <c r="P293" s="192"/>
      <c r="Q293" s="192"/>
      <c r="R293" s="192"/>
      <c r="S293" s="192"/>
      <c r="T293" s="19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187" t="s">
        <v>175</v>
      </c>
      <c r="AU293" s="187" t="s">
        <v>85</v>
      </c>
      <c r="AV293" s="13" t="s">
        <v>85</v>
      </c>
      <c r="AW293" s="13" t="s">
        <v>33</v>
      </c>
      <c r="AX293" s="13" t="s">
        <v>77</v>
      </c>
      <c r="AY293" s="187" t="s">
        <v>167</v>
      </c>
    </row>
    <row r="294" s="13" customFormat="1">
      <c r="A294" s="13"/>
      <c r="B294" s="185"/>
      <c r="C294" s="13"/>
      <c r="D294" s="186" t="s">
        <v>175</v>
      </c>
      <c r="E294" s="187" t="s">
        <v>1</v>
      </c>
      <c r="F294" s="188" t="s">
        <v>397</v>
      </c>
      <c r="G294" s="13"/>
      <c r="H294" s="189">
        <v>3.9169999999999998</v>
      </c>
      <c r="I294" s="190"/>
      <c r="J294" s="13"/>
      <c r="K294" s="13"/>
      <c r="L294" s="185"/>
      <c r="M294" s="191"/>
      <c r="N294" s="192"/>
      <c r="O294" s="192"/>
      <c r="P294" s="192"/>
      <c r="Q294" s="192"/>
      <c r="R294" s="192"/>
      <c r="S294" s="192"/>
      <c r="T294" s="19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187" t="s">
        <v>175</v>
      </c>
      <c r="AU294" s="187" t="s">
        <v>85</v>
      </c>
      <c r="AV294" s="13" t="s">
        <v>85</v>
      </c>
      <c r="AW294" s="13" t="s">
        <v>33</v>
      </c>
      <c r="AX294" s="13" t="s">
        <v>77</v>
      </c>
      <c r="AY294" s="187" t="s">
        <v>167</v>
      </c>
    </row>
    <row r="295" s="13" customFormat="1">
      <c r="A295" s="13"/>
      <c r="B295" s="185"/>
      <c r="C295" s="13"/>
      <c r="D295" s="186" t="s">
        <v>175</v>
      </c>
      <c r="E295" s="187" t="s">
        <v>1</v>
      </c>
      <c r="F295" s="188" t="s">
        <v>398</v>
      </c>
      <c r="G295" s="13"/>
      <c r="H295" s="189">
        <v>5.9080000000000004</v>
      </c>
      <c r="I295" s="190"/>
      <c r="J295" s="13"/>
      <c r="K295" s="13"/>
      <c r="L295" s="185"/>
      <c r="M295" s="191"/>
      <c r="N295" s="192"/>
      <c r="O295" s="192"/>
      <c r="P295" s="192"/>
      <c r="Q295" s="192"/>
      <c r="R295" s="192"/>
      <c r="S295" s="192"/>
      <c r="T295" s="19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187" t="s">
        <v>175</v>
      </c>
      <c r="AU295" s="187" t="s">
        <v>85</v>
      </c>
      <c r="AV295" s="13" t="s">
        <v>85</v>
      </c>
      <c r="AW295" s="13" t="s">
        <v>33</v>
      </c>
      <c r="AX295" s="13" t="s">
        <v>77</v>
      </c>
      <c r="AY295" s="187" t="s">
        <v>167</v>
      </c>
    </row>
    <row r="296" s="15" customFormat="1">
      <c r="A296" s="15"/>
      <c r="B296" s="202"/>
      <c r="C296" s="15"/>
      <c r="D296" s="186" t="s">
        <v>175</v>
      </c>
      <c r="E296" s="203" t="s">
        <v>1</v>
      </c>
      <c r="F296" s="204" t="s">
        <v>179</v>
      </c>
      <c r="G296" s="15"/>
      <c r="H296" s="205">
        <v>12.623999999999999</v>
      </c>
      <c r="I296" s="206"/>
      <c r="J296" s="15"/>
      <c r="K296" s="15"/>
      <c r="L296" s="202"/>
      <c r="M296" s="207"/>
      <c r="N296" s="208"/>
      <c r="O296" s="208"/>
      <c r="P296" s="208"/>
      <c r="Q296" s="208"/>
      <c r="R296" s="208"/>
      <c r="S296" s="208"/>
      <c r="T296" s="209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03" t="s">
        <v>175</v>
      </c>
      <c r="AU296" s="203" t="s">
        <v>85</v>
      </c>
      <c r="AV296" s="15" t="s">
        <v>174</v>
      </c>
      <c r="AW296" s="15" t="s">
        <v>33</v>
      </c>
      <c r="AX296" s="15" t="s">
        <v>8</v>
      </c>
      <c r="AY296" s="203" t="s">
        <v>167</v>
      </c>
    </row>
    <row r="297" s="2" customFormat="1" ht="37.8" customHeight="1">
      <c r="A297" s="37"/>
      <c r="B297" s="171"/>
      <c r="C297" s="172" t="s">
        <v>317</v>
      </c>
      <c r="D297" s="172" t="s">
        <v>169</v>
      </c>
      <c r="E297" s="173" t="s">
        <v>399</v>
      </c>
      <c r="F297" s="174" t="s">
        <v>400</v>
      </c>
      <c r="G297" s="175" t="s">
        <v>188</v>
      </c>
      <c r="H297" s="176">
        <v>561.47199999999998</v>
      </c>
      <c r="I297" s="177"/>
      <c r="J297" s="178">
        <f>ROUND(I297*H297,0)</f>
        <v>0</v>
      </c>
      <c r="K297" s="174" t="s">
        <v>173</v>
      </c>
      <c r="L297" s="38"/>
      <c r="M297" s="179" t="s">
        <v>1</v>
      </c>
      <c r="N297" s="180" t="s">
        <v>42</v>
      </c>
      <c r="O297" s="76"/>
      <c r="P297" s="181">
        <f>O297*H297</f>
        <v>0</v>
      </c>
      <c r="Q297" s="181">
        <v>0</v>
      </c>
      <c r="R297" s="181">
        <f>Q297*H297</f>
        <v>0</v>
      </c>
      <c r="S297" s="181">
        <v>0.0089999999999999993</v>
      </c>
      <c r="T297" s="182">
        <f>S297*H297</f>
        <v>5.0532479999999991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83" t="s">
        <v>174</v>
      </c>
      <c r="AT297" s="183" t="s">
        <v>169</v>
      </c>
      <c r="AU297" s="183" t="s">
        <v>85</v>
      </c>
      <c r="AY297" s="18" t="s">
        <v>167</v>
      </c>
      <c r="BE297" s="184">
        <f>IF(N297="základní",J297,0)</f>
        <v>0</v>
      </c>
      <c r="BF297" s="184">
        <f>IF(N297="snížená",J297,0)</f>
        <v>0</v>
      </c>
      <c r="BG297" s="184">
        <f>IF(N297="zákl. přenesená",J297,0)</f>
        <v>0</v>
      </c>
      <c r="BH297" s="184">
        <f>IF(N297="sníž. přenesená",J297,0)</f>
        <v>0</v>
      </c>
      <c r="BI297" s="184">
        <f>IF(N297="nulová",J297,0)</f>
        <v>0</v>
      </c>
      <c r="BJ297" s="18" t="s">
        <v>8</v>
      </c>
      <c r="BK297" s="184">
        <f>ROUND(I297*H297,0)</f>
        <v>0</v>
      </c>
      <c r="BL297" s="18" t="s">
        <v>174</v>
      </c>
      <c r="BM297" s="183" t="s">
        <v>126</v>
      </c>
    </row>
    <row r="298" s="13" customFormat="1">
      <c r="A298" s="13"/>
      <c r="B298" s="185"/>
      <c r="C298" s="13"/>
      <c r="D298" s="186" t="s">
        <v>175</v>
      </c>
      <c r="E298" s="187" t="s">
        <v>1</v>
      </c>
      <c r="F298" s="188" t="s">
        <v>91</v>
      </c>
      <c r="G298" s="13"/>
      <c r="H298" s="189">
        <v>561.47199999999998</v>
      </c>
      <c r="I298" s="190"/>
      <c r="J298" s="13"/>
      <c r="K298" s="13"/>
      <c r="L298" s="185"/>
      <c r="M298" s="191"/>
      <c r="N298" s="192"/>
      <c r="O298" s="192"/>
      <c r="P298" s="192"/>
      <c r="Q298" s="192"/>
      <c r="R298" s="192"/>
      <c r="S298" s="192"/>
      <c r="T298" s="19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187" t="s">
        <v>175</v>
      </c>
      <c r="AU298" s="187" t="s">
        <v>85</v>
      </c>
      <c r="AV298" s="13" t="s">
        <v>85</v>
      </c>
      <c r="AW298" s="13" t="s">
        <v>33</v>
      </c>
      <c r="AX298" s="13" t="s">
        <v>8</v>
      </c>
      <c r="AY298" s="187" t="s">
        <v>167</v>
      </c>
    </row>
    <row r="299" s="2" customFormat="1" ht="24.15" customHeight="1">
      <c r="A299" s="37"/>
      <c r="B299" s="171"/>
      <c r="C299" s="172" t="s">
        <v>401</v>
      </c>
      <c r="D299" s="172" t="s">
        <v>169</v>
      </c>
      <c r="E299" s="173" t="s">
        <v>402</v>
      </c>
      <c r="F299" s="174" t="s">
        <v>403</v>
      </c>
      <c r="G299" s="175" t="s">
        <v>188</v>
      </c>
      <c r="H299" s="176">
        <v>18</v>
      </c>
      <c r="I299" s="177"/>
      <c r="J299" s="178">
        <f>ROUND(I299*H299,0)</f>
        <v>0</v>
      </c>
      <c r="K299" s="174" t="s">
        <v>173</v>
      </c>
      <c r="L299" s="38"/>
      <c r="M299" s="179" t="s">
        <v>1</v>
      </c>
      <c r="N299" s="180" t="s">
        <v>42</v>
      </c>
      <c r="O299" s="76"/>
      <c r="P299" s="181">
        <f>O299*H299</f>
        <v>0</v>
      </c>
      <c r="Q299" s="181">
        <v>0</v>
      </c>
      <c r="R299" s="181">
        <f>Q299*H299</f>
        <v>0</v>
      </c>
      <c r="S299" s="181">
        <v>0.034000000000000002</v>
      </c>
      <c r="T299" s="182">
        <f>S299*H299</f>
        <v>0.6120000000000001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83" t="s">
        <v>174</v>
      </c>
      <c r="AT299" s="183" t="s">
        <v>169</v>
      </c>
      <c r="AU299" s="183" t="s">
        <v>85</v>
      </c>
      <c r="AY299" s="18" t="s">
        <v>167</v>
      </c>
      <c r="BE299" s="184">
        <f>IF(N299="základní",J299,0)</f>
        <v>0</v>
      </c>
      <c r="BF299" s="184">
        <f>IF(N299="snížená",J299,0)</f>
        <v>0</v>
      </c>
      <c r="BG299" s="184">
        <f>IF(N299="zákl. přenesená",J299,0)</f>
        <v>0</v>
      </c>
      <c r="BH299" s="184">
        <f>IF(N299="sníž. přenesená",J299,0)</f>
        <v>0</v>
      </c>
      <c r="BI299" s="184">
        <f>IF(N299="nulová",J299,0)</f>
        <v>0</v>
      </c>
      <c r="BJ299" s="18" t="s">
        <v>8</v>
      </c>
      <c r="BK299" s="184">
        <f>ROUND(I299*H299,0)</f>
        <v>0</v>
      </c>
      <c r="BL299" s="18" t="s">
        <v>174</v>
      </c>
      <c r="BM299" s="183" t="s">
        <v>404</v>
      </c>
    </row>
    <row r="300" s="13" customFormat="1">
      <c r="A300" s="13"/>
      <c r="B300" s="185"/>
      <c r="C300" s="13"/>
      <c r="D300" s="186" t="s">
        <v>175</v>
      </c>
      <c r="E300" s="187" t="s">
        <v>1</v>
      </c>
      <c r="F300" s="188" t="s">
        <v>342</v>
      </c>
      <c r="G300" s="13"/>
      <c r="H300" s="189">
        <v>18</v>
      </c>
      <c r="I300" s="190"/>
      <c r="J300" s="13"/>
      <c r="K300" s="13"/>
      <c r="L300" s="185"/>
      <c r="M300" s="191"/>
      <c r="N300" s="192"/>
      <c r="O300" s="192"/>
      <c r="P300" s="192"/>
      <c r="Q300" s="192"/>
      <c r="R300" s="192"/>
      <c r="S300" s="192"/>
      <c r="T300" s="19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87" t="s">
        <v>175</v>
      </c>
      <c r="AU300" s="187" t="s">
        <v>85</v>
      </c>
      <c r="AV300" s="13" t="s">
        <v>85</v>
      </c>
      <c r="AW300" s="13" t="s">
        <v>33</v>
      </c>
      <c r="AX300" s="13" t="s">
        <v>77</v>
      </c>
      <c r="AY300" s="187" t="s">
        <v>167</v>
      </c>
    </row>
    <row r="301" s="15" customFormat="1">
      <c r="A301" s="15"/>
      <c r="B301" s="202"/>
      <c r="C301" s="15"/>
      <c r="D301" s="186" t="s">
        <v>175</v>
      </c>
      <c r="E301" s="203" t="s">
        <v>1</v>
      </c>
      <c r="F301" s="204" t="s">
        <v>179</v>
      </c>
      <c r="G301" s="15"/>
      <c r="H301" s="205">
        <v>18</v>
      </c>
      <c r="I301" s="206"/>
      <c r="J301" s="15"/>
      <c r="K301" s="15"/>
      <c r="L301" s="202"/>
      <c r="M301" s="207"/>
      <c r="N301" s="208"/>
      <c r="O301" s="208"/>
      <c r="P301" s="208"/>
      <c r="Q301" s="208"/>
      <c r="R301" s="208"/>
      <c r="S301" s="208"/>
      <c r="T301" s="209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03" t="s">
        <v>175</v>
      </c>
      <c r="AU301" s="203" t="s">
        <v>85</v>
      </c>
      <c r="AV301" s="15" t="s">
        <v>174</v>
      </c>
      <c r="AW301" s="15" t="s">
        <v>33</v>
      </c>
      <c r="AX301" s="15" t="s">
        <v>8</v>
      </c>
      <c r="AY301" s="203" t="s">
        <v>167</v>
      </c>
    </row>
    <row r="302" s="2" customFormat="1" ht="24.15" customHeight="1">
      <c r="A302" s="37"/>
      <c r="B302" s="171"/>
      <c r="C302" s="172" t="s">
        <v>321</v>
      </c>
      <c r="D302" s="172" t="s">
        <v>169</v>
      </c>
      <c r="E302" s="173" t="s">
        <v>405</v>
      </c>
      <c r="F302" s="174" t="s">
        <v>406</v>
      </c>
      <c r="G302" s="175" t="s">
        <v>279</v>
      </c>
      <c r="H302" s="176">
        <v>1.8</v>
      </c>
      <c r="I302" s="177"/>
      <c r="J302" s="178">
        <f>ROUND(I302*H302,0)</f>
        <v>0</v>
      </c>
      <c r="K302" s="174" t="s">
        <v>173</v>
      </c>
      <c r="L302" s="38"/>
      <c r="M302" s="179" t="s">
        <v>1</v>
      </c>
      <c r="N302" s="180" t="s">
        <v>42</v>
      </c>
      <c r="O302" s="76"/>
      <c r="P302" s="181">
        <f>O302*H302</f>
        <v>0</v>
      </c>
      <c r="Q302" s="181">
        <v>0.0042249999999999996</v>
      </c>
      <c r="R302" s="181">
        <f>Q302*H302</f>
        <v>0.0076049999999999998</v>
      </c>
      <c r="S302" s="181">
        <v>0.20999999999999999</v>
      </c>
      <c r="T302" s="182">
        <f>S302*H302</f>
        <v>0.378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183" t="s">
        <v>174</v>
      </c>
      <c r="AT302" s="183" t="s">
        <v>169</v>
      </c>
      <c r="AU302" s="183" t="s">
        <v>85</v>
      </c>
      <c r="AY302" s="18" t="s">
        <v>167</v>
      </c>
      <c r="BE302" s="184">
        <f>IF(N302="základní",J302,0)</f>
        <v>0</v>
      </c>
      <c r="BF302" s="184">
        <f>IF(N302="snížená",J302,0)</f>
        <v>0</v>
      </c>
      <c r="BG302" s="184">
        <f>IF(N302="zákl. přenesená",J302,0)</f>
        <v>0</v>
      </c>
      <c r="BH302" s="184">
        <f>IF(N302="sníž. přenesená",J302,0)</f>
        <v>0</v>
      </c>
      <c r="BI302" s="184">
        <f>IF(N302="nulová",J302,0)</f>
        <v>0</v>
      </c>
      <c r="BJ302" s="18" t="s">
        <v>8</v>
      </c>
      <c r="BK302" s="184">
        <f>ROUND(I302*H302,0)</f>
        <v>0</v>
      </c>
      <c r="BL302" s="18" t="s">
        <v>174</v>
      </c>
      <c r="BM302" s="183" t="s">
        <v>407</v>
      </c>
    </row>
    <row r="303" s="13" customFormat="1">
      <c r="A303" s="13"/>
      <c r="B303" s="185"/>
      <c r="C303" s="13"/>
      <c r="D303" s="186" t="s">
        <v>175</v>
      </c>
      <c r="E303" s="187" t="s">
        <v>1</v>
      </c>
      <c r="F303" s="188" t="s">
        <v>408</v>
      </c>
      <c r="G303" s="13"/>
      <c r="H303" s="189">
        <v>1.8</v>
      </c>
      <c r="I303" s="190"/>
      <c r="J303" s="13"/>
      <c r="K303" s="13"/>
      <c r="L303" s="185"/>
      <c r="M303" s="191"/>
      <c r="N303" s="192"/>
      <c r="O303" s="192"/>
      <c r="P303" s="192"/>
      <c r="Q303" s="192"/>
      <c r="R303" s="192"/>
      <c r="S303" s="192"/>
      <c r="T303" s="19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187" t="s">
        <v>175</v>
      </c>
      <c r="AU303" s="187" t="s">
        <v>85</v>
      </c>
      <c r="AV303" s="13" t="s">
        <v>85</v>
      </c>
      <c r="AW303" s="13" t="s">
        <v>33</v>
      </c>
      <c r="AX303" s="13" t="s">
        <v>77</v>
      </c>
      <c r="AY303" s="187" t="s">
        <v>167</v>
      </c>
    </row>
    <row r="304" s="15" customFormat="1">
      <c r="A304" s="15"/>
      <c r="B304" s="202"/>
      <c r="C304" s="15"/>
      <c r="D304" s="186" t="s">
        <v>175</v>
      </c>
      <c r="E304" s="203" t="s">
        <v>1</v>
      </c>
      <c r="F304" s="204" t="s">
        <v>179</v>
      </c>
      <c r="G304" s="15"/>
      <c r="H304" s="205">
        <v>1.8</v>
      </c>
      <c r="I304" s="206"/>
      <c r="J304" s="15"/>
      <c r="K304" s="15"/>
      <c r="L304" s="202"/>
      <c r="M304" s="207"/>
      <c r="N304" s="208"/>
      <c r="O304" s="208"/>
      <c r="P304" s="208"/>
      <c r="Q304" s="208"/>
      <c r="R304" s="208"/>
      <c r="S304" s="208"/>
      <c r="T304" s="209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03" t="s">
        <v>175</v>
      </c>
      <c r="AU304" s="203" t="s">
        <v>85</v>
      </c>
      <c r="AV304" s="15" t="s">
        <v>174</v>
      </c>
      <c r="AW304" s="15" t="s">
        <v>33</v>
      </c>
      <c r="AX304" s="15" t="s">
        <v>8</v>
      </c>
      <c r="AY304" s="203" t="s">
        <v>167</v>
      </c>
    </row>
    <row r="305" s="2" customFormat="1" ht="33" customHeight="1">
      <c r="A305" s="37"/>
      <c r="B305" s="171"/>
      <c r="C305" s="172" t="s">
        <v>409</v>
      </c>
      <c r="D305" s="172" t="s">
        <v>169</v>
      </c>
      <c r="E305" s="173" t="s">
        <v>410</v>
      </c>
      <c r="F305" s="174" t="s">
        <v>411</v>
      </c>
      <c r="G305" s="175" t="s">
        <v>279</v>
      </c>
      <c r="H305" s="176">
        <v>13.6</v>
      </c>
      <c r="I305" s="177"/>
      <c r="J305" s="178">
        <f>ROUND(I305*H305,0)</f>
        <v>0</v>
      </c>
      <c r="K305" s="174" t="s">
        <v>173</v>
      </c>
      <c r="L305" s="38"/>
      <c r="M305" s="179" t="s">
        <v>1</v>
      </c>
      <c r="N305" s="180" t="s">
        <v>42</v>
      </c>
      <c r="O305" s="76"/>
      <c r="P305" s="181">
        <f>O305*H305</f>
        <v>0</v>
      </c>
      <c r="Q305" s="181">
        <v>0.0002009</v>
      </c>
      <c r="R305" s="181">
        <f>Q305*H305</f>
        <v>0.0027322399999999999</v>
      </c>
      <c r="S305" s="181">
        <v>0</v>
      </c>
      <c r="T305" s="182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83" t="s">
        <v>174</v>
      </c>
      <c r="AT305" s="183" t="s">
        <v>169</v>
      </c>
      <c r="AU305" s="183" t="s">
        <v>85</v>
      </c>
      <c r="AY305" s="18" t="s">
        <v>167</v>
      </c>
      <c r="BE305" s="184">
        <f>IF(N305="základní",J305,0)</f>
        <v>0</v>
      </c>
      <c r="BF305" s="184">
        <f>IF(N305="snížená",J305,0)</f>
        <v>0</v>
      </c>
      <c r="BG305" s="184">
        <f>IF(N305="zákl. přenesená",J305,0)</f>
        <v>0</v>
      </c>
      <c r="BH305" s="184">
        <f>IF(N305="sníž. přenesená",J305,0)</f>
        <v>0</v>
      </c>
      <c r="BI305" s="184">
        <f>IF(N305="nulová",J305,0)</f>
        <v>0</v>
      </c>
      <c r="BJ305" s="18" t="s">
        <v>8</v>
      </c>
      <c r="BK305" s="184">
        <f>ROUND(I305*H305,0)</f>
        <v>0</v>
      </c>
      <c r="BL305" s="18" t="s">
        <v>174</v>
      </c>
      <c r="BM305" s="183" t="s">
        <v>412</v>
      </c>
    </row>
    <row r="306" s="13" customFormat="1">
      <c r="A306" s="13"/>
      <c r="B306" s="185"/>
      <c r="C306" s="13"/>
      <c r="D306" s="186" t="s">
        <v>175</v>
      </c>
      <c r="E306" s="187" t="s">
        <v>1</v>
      </c>
      <c r="F306" s="188" t="s">
        <v>413</v>
      </c>
      <c r="G306" s="13"/>
      <c r="H306" s="189">
        <v>13.6</v>
      </c>
      <c r="I306" s="190"/>
      <c r="J306" s="13"/>
      <c r="K306" s="13"/>
      <c r="L306" s="185"/>
      <c r="M306" s="191"/>
      <c r="N306" s="192"/>
      <c r="O306" s="192"/>
      <c r="P306" s="192"/>
      <c r="Q306" s="192"/>
      <c r="R306" s="192"/>
      <c r="S306" s="192"/>
      <c r="T306" s="19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187" t="s">
        <v>175</v>
      </c>
      <c r="AU306" s="187" t="s">
        <v>85</v>
      </c>
      <c r="AV306" s="13" t="s">
        <v>85</v>
      </c>
      <c r="AW306" s="13" t="s">
        <v>33</v>
      </c>
      <c r="AX306" s="13" t="s">
        <v>77</v>
      </c>
      <c r="AY306" s="187" t="s">
        <v>167</v>
      </c>
    </row>
    <row r="307" s="15" customFormat="1">
      <c r="A307" s="15"/>
      <c r="B307" s="202"/>
      <c r="C307" s="15"/>
      <c r="D307" s="186" t="s">
        <v>175</v>
      </c>
      <c r="E307" s="203" t="s">
        <v>1</v>
      </c>
      <c r="F307" s="204" t="s">
        <v>179</v>
      </c>
      <c r="G307" s="15"/>
      <c r="H307" s="205">
        <v>13.6</v>
      </c>
      <c r="I307" s="206"/>
      <c r="J307" s="15"/>
      <c r="K307" s="15"/>
      <c r="L307" s="202"/>
      <c r="M307" s="207"/>
      <c r="N307" s="208"/>
      <c r="O307" s="208"/>
      <c r="P307" s="208"/>
      <c r="Q307" s="208"/>
      <c r="R307" s="208"/>
      <c r="S307" s="208"/>
      <c r="T307" s="209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03" t="s">
        <v>175</v>
      </c>
      <c r="AU307" s="203" t="s">
        <v>85</v>
      </c>
      <c r="AV307" s="15" t="s">
        <v>174</v>
      </c>
      <c r="AW307" s="15" t="s">
        <v>33</v>
      </c>
      <c r="AX307" s="15" t="s">
        <v>8</v>
      </c>
      <c r="AY307" s="203" t="s">
        <v>167</v>
      </c>
    </row>
    <row r="308" s="12" customFormat="1" ht="22.8" customHeight="1">
      <c r="A308" s="12"/>
      <c r="B308" s="158"/>
      <c r="C308" s="12"/>
      <c r="D308" s="159" t="s">
        <v>76</v>
      </c>
      <c r="E308" s="169" t="s">
        <v>414</v>
      </c>
      <c r="F308" s="169" t="s">
        <v>415</v>
      </c>
      <c r="G308" s="12"/>
      <c r="H308" s="12"/>
      <c r="I308" s="161"/>
      <c r="J308" s="170">
        <f>BK308</f>
        <v>0</v>
      </c>
      <c r="K308" s="12"/>
      <c r="L308" s="158"/>
      <c r="M308" s="163"/>
      <c r="N308" s="164"/>
      <c r="O308" s="164"/>
      <c r="P308" s="165">
        <f>SUM(P309:P329)</f>
        <v>0</v>
      </c>
      <c r="Q308" s="164"/>
      <c r="R308" s="165">
        <f>SUM(R309:R329)</f>
        <v>0</v>
      </c>
      <c r="S308" s="164"/>
      <c r="T308" s="166">
        <f>SUM(T309:T329)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159" t="s">
        <v>8</v>
      </c>
      <c r="AT308" s="167" t="s">
        <v>76</v>
      </c>
      <c r="AU308" s="167" t="s">
        <v>8</v>
      </c>
      <c r="AY308" s="159" t="s">
        <v>167</v>
      </c>
      <c r="BK308" s="168">
        <f>SUM(BK309:BK329)</f>
        <v>0</v>
      </c>
    </row>
    <row r="309" s="2" customFormat="1" ht="37.8" customHeight="1">
      <c r="A309" s="37"/>
      <c r="B309" s="171"/>
      <c r="C309" s="172" t="s">
        <v>326</v>
      </c>
      <c r="D309" s="172" t="s">
        <v>169</v>
      </c>
      <c r="E309" s="173" t="s">
        <v>416</v>
      </c>
      <c r="F309" s="174" t="s">
        <v>417</v>
      </c>
      <c r="G309" s="175" t="s">
        <v>188</v>
      </c>
      <c r="H309" s="176">
        <v>816</v>
      </c>
      <c r="I309" s="177"/>
      <c r="J309" s="178">
        <f>ROUND(I309*H309,0)</f>
        <v>0</v>
      </c>
      <c r="K309" s="174" t="s">
        <v>173</v>
      </c>
      <c r="L309" s="38"/>
      <c r="M309" s="179" t="s">
        <v>1</v>
      </c>
      <c r="N309" s="180" t="s">
        <v>42</v>
      </c>
      <c r="O309" s="76"/>
      <c r="P309" s="181">
        <f>O309*H309</f>
        <v>0</v>
      </c>
      <c r="Q309" s="181">
        <v>0</v>
      </c>
      <c r="R309" s="181">
        <f>Q309*H309</f>
        <v>0</v>
      </c>
      <c r="S309" s="181">
        <v>0</v>
      </c>
      <c r="T309" s="182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183" t="s">
        <v>174</v>
      </c>
      <c r="AT309" s="183" t="s">
        <v>169</v>
      </c>
      <c r="AU309" s="183" t="s">
        <v>85</v>
      </c>
      <c r="AY309" s="18" t="s">
        <v>167</v>
      </c>
      <c r="BE309" s="184">
        <f>IF(N309="základní",J309,0)</f>
        <v>0</v>
      </c>
      <c r="BF309" s="184">
        <f>IF(N309="snížená",J309,0)</f>
        <v>0</v>
      </c>
      <c r="BG309" s="184">
        <f>IF(N309="zákl. přenesená",J309,0)</f>
        <v>0</v>
      </c>
      <c r="BH309" s="184">
        <f>IF(N309="sníž. přenesená",J309,0)</f>
        <v>0</v>
      </c>
      <c r="BI309" s="184">
        <f>IF(N309="nulová",J309,0)</f>
        <v>0</v>
      </c>
      <c r="BJ309" s="18" t="s">
        <v>8</v>
      </c>
      <c r="BK309" s="184">
        <f>ROUND(I309*H309,0)</f>
        <v>0</v>
      </c>
      <c r="BL309" s="18" t="s">
        <v>174</v>
      </c>
      <c r="BM309" s="183" t="s">
        <v>418</v>
      </c>
    </row>
    <row r="310" s="13" customFormat="1">
      <c r="A310" s="13"/>
      <c r="B310" s="185"/>
      <c r="C310" s="13"/>
      <c r="D310" s="186" t="s">
        <v>175</v>
      </c>
      <c r="E310" s="187" t="s">
        <v>1</v>
      </c>
      <c r="F310" s="188" t="s">
        <v>419</v>
      </c>
      <c r="G310" s="13"/>
      <c r="H310" s="189">
        <v>797.54999999999995</v>
      </c>
      <c r="I310" s="190"/>
      <c r="J310" s="13"/>
      <c r="K310" s="13"/>
      <c r="L310" s="185"/>
      <c r="M310" s="191"/>
      <c r="N310" s="192"/>
      <c r="O310" s="192"/>
      <c r="P310" s="192"/>
      <c r="Q310" s="192"/>
      <c r="R310" s="192"/>
      <c r="S310" s="192"/>
      <c r="T310" s="19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87" t="s">
        <v>175</v>
      </c>
      <c r="AU310" s="187" t="s">
        <v>85</v>
      </c>
      <c r="AV310" s="13" t="s">
        <v>85</v>
      </c>
      <c r="AW310" s="13" t="s">
        <v>33</v>
      </c>
      <c r="AX310" s="13" t="s">
        <v>77</v>
      </c>
      <c r="AY310" s="187" t="s">
        <v>167</v>
      </c>
    </row>
    <row r="311" s="13" customFormat="1">
      <c r="A311" s="13"/>
      <c r="B311" s="185"/>
      <c r="C311" s="13"/>
      <c r="D311" s="186" t="s">
        <v>175</v>
      </c>
      <c r="E311" s="187" t="s">
        <v>1</v>
      </c>
      <c r="F311" s="188" t="s">
        <v>420</v>
      </c>
      <c r="G311" s="13"/>
      <c r="H311" s="189">
        <v>18.449999999999999</v>
      </c>
      <c r="I311" s="190"/>
      <c r="J311" s="13"/>
      <c r="K311" s="13"/>
      <c r="L311" s="185"/>
      <c r="M311" s="191"/>
      <c r="N311" s="192"/>
      <c r="O311" s="192"/>
      <c r="P311" s="192"/>
      <c r="Q311" s="192"/>
      <c r="R311" s="192"/>
      <c r="S311" s="192"/>
      <c r="T311" s="19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187" t="s">
        <v>175</v>
      </c>
      <c r="AU311" s="187" t="s">
        <v>85</v>
      </c>
      <c r="AV311" s="13" t="s">
        <v>85</v>
      </c>
      <c r="AW311" s="13" t="s">
        <v>33</v>
      </c>
      <c r="AX311" s="13" t="s">
        <v>77</v>
      </c>
      <c r="AY311" s="187" t="s">
        <v>167</v>
      </c>
    </row>
    <row r="312" s="14" customFormat="1">
      <c r="A312" s="14"/>
      <c r="B312" s="194"/>
      <c r="C312" s="14"/>
      <c r="D312" s="186" t="s">
        <v>175</v>
      </c>
      <c r="E312" s="195" t="s">
        <v>121</v>
      </c>
      <c r="F312" s="196" t="s">
        <v>177</v>
      </c>
      <c r="G312" s="14"/>
      <c r="H312" s="197">
        <v>816</v>
      </c>
      <c r="I312" s="198"/>
      <c r="J312" s="14"/>
      <c r="K312" s="14"/>
      <c r="L312" s="194"/>
      <c r="M312" s="199"/>
      <c r="N312" s="200"/>
      <c r="O312" s="200"/>
      <c r="P312" s="200"/>
      <c r="Q312" s="200"/>
      <c r="R312" s="200"/>
      <c r="S312" s="200"/>
      <c r="T312" s="20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195" t="s">
        <v>175</v>
      </c>
      <c r="AU312" s="195" t="s">
        <v>85</v>
      </c>
      <c r="AV312" s="14" t="s">
        <v>178</v>
      </c>
      <c r="AW312" s="14" t="s">
        <v>33</v>
      </c>
      <c r="AX312" s="14" t="s">
        <v>8</v>
      </c>
      <c r="AY312" s="195" t="s">
        <v>167</v>
      </c>
    </row>
    <row r="313" s="2" customFormat="1" ht="37.8" customHeight="1">
      <c r="A313" s="37"/>
      <c r="B313" s="171"/>
      <c r="C313" s="172" t="s">
        <v>421</v>
      </c>
      <c r="D313" s="172" t="s">
        <v>169</v>
      </c>
      <c r="E313" s="173" t="s">
        <v>422</v>
      </c>
      <c r="F313" s="174" t="s">
        <v>423</v>
      </c>
      <c r="G313" s="175" t="s">
        <v>188</v>
      </c>
      <c r="H313" s="176">
        <v>48960</v>
      </c>
      <c r="I313" s="177"/>
      <c r="J313" s="178">
        <f>ROUND(I313*H313,0)</f>
        <v>0</v>
      </c>
      <c r="K313" s="174" t="s">
        <v>173</v>
      </c>
      <c r="L313" s="38"/>
      <c r="M313" s="179" t="s">
        <v>1</v>
      </c>
      <c r="N313" s="180" t="s">
        <v>42</v>
      </c>
      <c r="O313" s="76"/>
      <c r="P313" s="181">
        <f>O313*H313</f>
        <v>0</v>
      </c>
      <c r="Q313" s="181">
        <v>0</v>
      </c>
      <c r="R313" s="181">
        <f>Q313*H313</f>
        <v>0</v>
      </c>
      <c r="S313" s="181">
        <v>0</v>
      </c>
      <c r="T313" s="182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83" t="s">
        <v>174</v>
      </c>
      <c r="AT313" s="183" t="s">
        <v>169</v>
      </c>
      <c r="AU313" s="183" t="s">
        <v>85</v>
      </c>
      <c r="AY313" s="18" t="s">
        <v>167</v>
      </c>
      <c r="BE313" s="184">
        <f>IF(N313="základní",J313,0)</f>
        <v>0</v>
      </c>
      <c r="BF313" s="184">
        <f>IF(N313="snížená",J313,0)</f>
        <v>0</v>
      </c>
      <c r="BG313" s="184">
        <f>IF(N313="zákl. přenesená",J313,0)</f>
        <v>0</v>
      </c>
      <c r="BH313" s="184">
        <f>IF(N313="sníž. přenesená",J313,0)</f>
        <v>0</v>
      </c>
      <c r="BI313" s="184">
        <f>IF(N313="nulová",J313,0)</f>
        <v>0</v>
      </c>
      <c r="BJ313" s="18" t="s">
        <v>8</v>
      </c>
      <c r="BK313" s="184">
        <f>ROUND(I313*H313,0)</f>
        <v>0</v>
      </c>
      <c r="BL313" s="18" t="s">
        <v>174</v>
      </c>
      <c r="BM313" s="183" t="s">
        <v>424</v>
      </c>
    </row>
    <row r="314" s="13" customFormat="1">
      <c r="A314" s="13"/>
      <c r="B314" s="185"/>
      <c r="C314" s="13"/>
      <c r="D314" s="186" t="s">
        <v>175</v>
      </c>
      <c r="E314" s="187" t="s">
        <v>1</v>
      </c>
      <c r="F314" s="188" t="s">
        <v>425</v>
      </c>
      <c r="G314" s="13"/>
      <c r="H314" s="189">
        <v>48960</v>
      </c>
      <c r="I314" s="190"/>
      <c r="J314" s="13"/>
      <c r="K314" s="13"/>
      <c r="L314" s="185"/>
      <c r="M314" s="191"/>
      <c r="N314" s="192"/>
      <c r="O314" s="192"/>
      <c r="P314" s="192"/>
      <c r="Q314" s="192"/>
      <c r="R314" s="192"/>
      <c r="S314" s="192"/>
      <c r="T314" s="19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187" t="s">
        <v>175</v>
      </c>
      <c r="AU314" s="187" t="s">
        <v>85</v>
      </c>
      <c r="AV314" s="13" t="s">
        <v>85</v>
      </c>
      <c r="AW314" s="13" t="s">
        <v>33</v>
      </c>
      <c r="AX314" s="13" t="s">
        <v>8</v>
      </c>
      <c r="AY314" s="187" t="s">
        <v>167</v>
      </c>
    </row>
    <row r="315" s="2" customFormat="1" ht="44.25" customHeight="1">
      <c r="A315" s="37"/>
      <c r="B315" s="171"/>
      <c r="C315" s="172" t="s">
        <v>330</v>
      </c>
      <c r="D315" s="172" t="s">
        <v>169</v>
      </c>
      <c r="E315" s="173" t="s">
        <v>426</v>
      </c>
      <c r="F315" s="174" t="s">
        <v>427</v>
      </c>
      <c r="G315" s="175" t="s">
        <v>232</v>
      </c>
      <c r="H315" s="176">
        <v>2</v>
      </c>
      <c r="I315" s="177"/>
      <c r="J315" s="178">
        <f>ROUND(I315*H315,0)</f>
        <v>0</v>
      </c>
      <c r="K315" s="174" t="s">
        <v>173</v>
      </c>
      <c r="L315" s="38"/>
      <c r="M315" s="179" t="s">
        <v>1</v>
      </c>
      <c r="N315" s="180" t="s">
        <v>42</v>
      </c>
      <c r="O315" s="76"/>
      <c r="P315" s="181">
        <f>O315*H315</f>
        <v>0</v>
      </c>
      <c r="Q315" s="181">
        <v>0</v>
      </c>
      <c r="R315" s="181">
        <f>Q315*H315</f>
        <v>0</v>
      </c>
      <c r="S315" s="181">
        <v>0</v>
      </c>
      <c r="T315" s="182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183" t="s">
        <v>174</v>
      </c>
      <c r="AT315" s="183" t="s">
        <v>169</v>
      </c>
      <c r="AU315" s="183" t="s">
        <v>85</v>
      </c>
      <c r="AY315" s="18" t="s">
        <v>167</v>
      </c>
      <c r="BE315" s="184">
        <f>IF(N315="základní",J315,0)</f>
        <v>0</v>
      </c>
      <c r="BF315" s="184">
        <f>IF(N315="snížená",J315,0)</f>
        <v>0</v>
      </c>
      <c r="BG315" s="184">
        <f>IF(N315="zákl. přenesená",J315,0)</f>
        <v>0</v>
      </c>
      <c r="BH315" s="184">
        <f>IF(N315="sníž. přenesená",J315,0)</f>
        <v>0</v>
      </c>
      <c r="BI315" s="184">
        <f>IF(N315="nulová",J315,0)</f>
        <v>0</v>
      </c>
      <c r="BJ315" s="18" t="s">
        <v>8</v>
      </c>
      <c r="BK315" s="184">
        <f>ROUND(I315*H315,0)</f>
        <v>0</v>
      </c>
      <c r="BL315" s="18" t="s">
        <v>174</v>
      </c>
      <c r="BM315" s="183" t="s">
        <v>428</v>
      </c>
    </row>
    <row r="316" s="13" customFormat="1">
      <c r="A316" s="13"/>
      <c r="B316" s="185"/>
      <c r="C316" s="13"/>
      <c r="D316" s="186" t="s">
        <v>175</v>
      </c>
      <c r="E316" s="187" t="s">
        <v>1</v>
      </c>
      <c r="F316" s="188" t="s">
        <v>85</v>
      </c>
      <c r="G316" s="13"/>
      <c r="H316" s="189">
        <v>2</v>
      </c>
      <c r="I316" s="190"/>
      <c r="J316" s="13"/>
      <c r="K316" s="13"/>
      <c r="L316" s="185"/>
      <c r="M316" s="191"/>
      <c r="N316" s="192"/>
      <c r="O316" s="192"/>
      <c r="P316" s="192"/>
      <c r="Q316" s="192"/>
      <c r="R316" s="192"/>
      <c r="S316" s="192"/>
      <c r="T316" s="19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187" t="s">
        <v>175</v>
      </c>
      <c r="AU316" s="187" t="s">
        <v>85</v>
      </c>
      <c r="AV316" s="13" t="s">
        <v>85</v>
      </c>
      <c r="AW316" s="13" t="s">
        <v>33</v>
      </c>
      <c r="AX316" s="13" t="s">
        <v>8</v>
      </c>
      <c r="AY316" s="187" t="s">
        <v>167</v>
      </c>
    </row>
    <row r="317" s="2" customFormat="1" ht="37.8" customHeight="1">
      <c r="A317" s="37"/>
      <c r="B317" s="171"/>
      <c r="C317" s="172" t="s">
        <v>429</v>
      </c>
      <c r="D317" s="172" t="s">
        <v>169</v>
      </c>
      <c r="E317" s="173" t="s">
        <v>430</v>
      </c>
      <c r="F317" s="174" t="s">
        <v>431</v>
      </c>
      <c r="G317" s="175" t="s">
        <v>188</v>
      </c>
      <c r="H317" s="176">
        <v>816</v>
      </c>
      <c r="I317" s="177"/>
      <c r="J317" s="178">
        <f>ROUND(I317*H317,0)</f>
        <v>0</v>
      </c>
      <c r="K317" s="174" t="s">
        <v>173</v>
      </c>
      <c r="L317" s="38"/>
      <c r="M317" s="179" t="s">
        <v>1</v>
      </c>
      <c r="N317" s="180" t="s">
        <v>42</v>
      </c>
      <c r="O317" s="76"/>
      <c r="P317" s="181">
        <f>O317*H317</f>
        <v>0</v>
      </c>
      <c r="Q317" s="181">
        <v>0</v>
      </c>
      <c r="R317" s="181">
        <f>Q317*H317</f>
        <v>0</v>
      </c>
      <c r="S317" s="181">
        <v>0</v>
      </c>
      <c r="T317" s="182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183" t="s">
        <v>174</v>
      </c>
      <c r="AT317" s="183" t="s">
        <v>169</v>
      </c>
      <c r="AU317" s="183" t="s">
        <v>85</v>
      </c>
      <c r="AY317" s="18" t="s">
        <v>167</v>
      </c>
      <c r="BE317" s="184">
        <f>IF(N317="základní",J317,0)</f>
        <v>0</v>
      </c>
      <c r="BF317" s="184">
        <f>IF(N317="snížená",J317,0)</f>
        <v>0</v>
      </c>
      <c r="BG317" s="184">
        <f>IF(N317="zákl. přenesená",J317,0)</f>
        <v>0</v>
      </c>
      <c r="BH317" s="184">
        <f>IF(N317="sníž. přenesená",J317,0)</f>
        <v>0</v>
      </c>
      <c r="BI317" s="184">
        <f>IF(N317="nulová",J317,0)</f>
        <v>0</v>
      </c>
      <c r="BJ317" s="18" t="s">
        <v>8</v>
      </c>
      <c r="BK317" s="184">
        <f>ROUND(I317*H317,0)</f>
        <v>0</v>
      </c>
      <c r="BL317" s="18" t="s">
        <v>174</v>
      </c>
      <c r="BM317" s="183" t="s">
        <v>432</v>
      </c>
    </row>
    <row r="318" s="13" customFormat="1">
      <c r="A318" s="13"/>
      <c r="B318" s="185"/>
      <c r="C318" s="13"/>
      <c r="D318" s="186" t="s">
        <v>175</v>
      </c>
      <c r="E318" s="187" t="s">
        <v>1</v>
      </c>
      <c r="F318" s="188" t="s">
        <v>121</v>
      </c>
      <c r="G318" s="13"/>
      <c r="H318" s="189">
        <v>816</v>
      </c>
      <c r="I318" s="190"/>
      <c r="J318" s="13"/>
      <c r="K318" s="13"/>
      <c r="L318" s="185"/>
      <c r="M318" s="191"/>
      <c r="N318" s="192"/>
      <c r="O318" s="192"/>
      <c r="P318" s="192"/>
      <c r="Q318" s="192"/>
      <c r="R318" s="192"/>
      <c r="S318" s="192"/>
      <c r="T318" s="19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187" t="s">
        <v>175</v>
      </c>
      <c r="AU318" s="187" t="s">
        <v>85</v>
      </c>
      <c r="AV318" s="13" t="s">
        <v>85</v>
      </c>
      <c r="AW318" s="13" t="s">
        <v>33</v>
      </c>
      <c r="AX318" s="13" t="s">
        <v>8</v>
      </c>
      <c r="AY318" s="187" t="s">
        <v>167</v>
      </c>
    </row>
    <row r="319" s="2" customFormat="1" ht="33" customHeight="1">
      <c r="A319" s="37"/>
      <c r="B319" s="171"/>
      <c r="C319" s="172" t="s">
        <v>334</v>
      </c>
      <c r="D319" s="172" t="s">
        <v>169</v>
      </c>
      <c r="E319" s="173" t="s">
        <v>433</v>
      </c>
      <c r="F319" s="174" t="s">
        <v>434</v>
      </c>
      <c r="G319" s="175" t="s">
        <v>232</v>
      </c>
      <c r="H319" s="176">
        <v>2</v>
      </c>
      <c r="I319" s="177"/>
      <c r="J319" s="178">
        <f>ROUND(I319*H319,0)</f>
        <v>0</v>
      </c>
      <c r="K319" s="174" t="s">
        <v>173</v>
      </c>
      <c r="L319" s="38"/>
      <c r="M319" s="179" t="s">
        <v>1</v>
      </c>
      <c r="N319" s="180" t="s">
        <v>42</v>
      </c>
      <c r="O319" s="76"/>
      <c r="P319" s="181">
        <f>O319*H319</f>
        <v>0</v>
      </c>
      <c r="Q319" s="181">
        <v>0</v>
      </c>
      <c r="R319" s="181">
        <f>Q319*H319</f>
        <v>0</v>
      </c>
      <c r="S319" s="181">
        <v>0</v>
      </c>
      <c r="T319" s="182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83" t="s">
        <v>174</v>
      </c>
      <c r="AT319" s="183" t="s">
        <v>169</v>
      </c>
      <c r="AU319" s="183" t="s">
        <v>85</v>
      </c>
      <c r="AY319" s="18" t="s">
        <v>167</v>
      </c>
      <c r="BE319" s="184">
        <f>IF(N319="základní",J319,0)</f>
        <v>0</v>
      </c>
      <c r="BF319" s="184">
        <f>IF(N319="snížená",J319,0)</f>
        <v>0</v>
      </c>
      <c r="BG319" s="184">
        <f>IF(N319="zákl. přenesená",J319,0)</f>
        <v>0</v>
      </c>
      <c r="BH319" s="184">
        <f>IF(N319="sníž. přenesená",J319,0)</f>
        <v>0</v>
      </c>
      <c r="BI319" s="184">
        <f>IF(N319="nulová",J319,0)</f>
        <v>0</v>
      </c>
      <c r="BJ319" s="18" t="s">
        <v>8</v>
      </c>
      <c r="BK319" s="184">
        <f>ROUND(I319*H319,0)</f>
        <v>0</v>
      </c>
      <c r="BL319" s="18" t="s">
        <v>174</v>
      </c>
      <c r="BM319" s="183" t="s">
        <v>435</v>
      </c>
    </row>
    <row r="320" s="13" customFormat="1">
      <c r="A320" s="13"/>
      <c r="B320" s="185"/>
      <c r="C320" s="13"/>
      <c r="D320" s="186" t="s">
        <v>175</v>
      </c>
      <c r="E320" s="187" t="s">
        <v>1</v>
      </c>
      <c r="F320" s="188" t="s">
        <v>85</v>
      </c>
      <c r="G320" s="13"/>
      <c r="H320" s="189">
        <v>2</v>
      </c>
      <c r="I320" s="190"/>
      <c r="J320" s="13"/>
      <c r="K320" s="13"/>
      <c r="L320" s="185"/>
      <c r="M320" s="191"/>
      <c r="N320" s="192"/>
      <c r="O320" s="192"/>
      <c r="P320" s="192"/>
      <c r="Q320" s="192"/>
      <c r="R320" s="192"/>
      <c r="S320" s="192"/>
      <c r="T320" s="19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187" t="s">
        <v>175</v>
      </c>
      <c r="AU320" s="187" t="s">
        <v>85</v>
      </c>
      <c r="AV320" s="13" t="s">
        <v>85</v>
      </c>
      <c r="AW320" s="13" t="s">
        <v>33</v>
      </c>
      <c r="AX320" s="13" t="s">
        <v>77</v>
      </c>
      <c r="AY320" s="187" t="s">
        <v>167</v>
      </c>
    </row>
    <row r="321" s="15" customFormat="1">
      <c r="A321" s="15"/>
      <c r="B321" s="202"/>
      <c r="C321" s="15"/>
      <c r="D321" s="186" t="s">
        <v>175</v>
      </c>
      <c r="E321" s="203" t="s">
        <v>1</v>
      </c>
      <c r="F321" s="204" t="s">
        <v>179</v>
      </c>
      <c r="G321" s="15"/>
      <c r="H321" s="205">
        <v>2</v>
      </c>
      <c r="I321" s="206"/>
      <c r="J321" s="15"/>
      <c r="K321" s="15"/>
      <c r="L321" s="202"/>
      <c r="M321" s="207"/>
      <c r="N321" s="208"/>
      <c r="O321" s="208"/>
      <c r="P321" s="208"/>
      <c r="Q321" s="208"/>
      <c r="R321" s="208"/>
      <c r="S321" s="208"/>
      <c r="T321" s="209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03" t="s">
        <v>175</v>
      </c>
      <c r="AU321" s="203" t="s">
        <v>85</v>
      </c>
      <c r="AV321" s="15" t="s">
        <v>174</v>
      </c>
      <c r="AW321" s="15" t="s">
        <v>33</v>
      </c>
      <c r="AX321" s="15" t="s">
        <v>8</v>
      </c>
      <c r="AY321" s="203" t="s">
        <v>167</v>
      </c>
    </row>
    <row r="322" s="2" customFormat="1" ht="33" customHeight="1">
      <c r="A322" s="37"/>
      <c r="B322" s="171"/>
      <c r="C322" s="172" t="s">
        <v>436</v>
      </c>
      <c r="D322" s="172" t="s">
        <v>169</v>
      </c>
      <c r="E322" s="173" t="s">
        <v>437</v>
      </c>
      <c r="F322" s="174" t="s">
        <v>438</v>
      </c>
      <c r="G322" s="175" t="s">
        <v>232</v>
      </c>
      <c r="H322" s="176">
        <v>60</v>
      </c>
      <c r="I322" s="177"/>
      <c r="J322" s="178">
        <f>ROUND(I322*H322,0)</f>
        <v>0</v>
      </c>
      <c r="K322" s="174" t="s">
        <v>173</v>
      </c>
      <c r="L322" s="38"/>
      <c r="M322" s="179" t="s">
        <v>1</v>
      </c>
      <c r="N322" s="180" t="s">
        <v>42</v>
      </c>
      <c r="O322" s="76"/>
      <c r="P322" s="181">
        <f>O322*H322</f>
        <v>0</v>
      </c>
      <c r="Q322" s="181">
        <v>0</v>
      </c>
      <c r="R322" s="181">
        <f>Q322*H322</f>
        <v>0</v>
      </c>
      <c r="S322" s="181">
        <v>0</v>
      </c>
      <c r="T322" s="182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183" t="s">
        <v>174</v>
      </c>
      <c r="AT322" s="183" t="s">
        <v>169</v>
      </c>
      <c r="AU322" s="183" t="s">
        <v>85</v>
      </c>
      <c r="AY322" s="18" t="s">
        <v>167</v>
      </c>
      <c r="BE322" s="184">
        <f>IF(N322="základní",J322,0)</f>
        <v>0</v>
      </c>
      <c r="BF322" s="184">
        <f>IF(N322="snížená",J322,0)</f>
        <v>0</v>
      </c>
      <c r="BG322" s="184">
        <f>IF(N322="zákl. přenesená",J322,0)</f>
        <v>0</v>
      </c>
      <c r="BH322" s="184">
        <f>IF(N322="sníž. přenesená",J322,0)</f>
        <v>0</v>
      </c>
      <c r="BI322" s="184">
        <f>IF(N322="nulová",J322,0)</f>
        <v>0</v>
      </c>
      <c r="BJ322" s="18" t="s">
        <v>8</v>
      </c>
      <c r="BK322" s="184">
        <f>ROUND(I322*H322,0)</f>
        <v>0</v>
      </c>
      <c r="BL322" s="18" t="s">
        <v>174</v>
      </c>
      <c r="BM322" s="183" t="s">
        <v>439</v>
      </c>
    </row>
    <row r="323" s="13" customFormat="1">
      <c r="A323" s="13"/>
      <c r="B323" s="185"/>
      <c r="C323" s="13"/>
      <c r="D323" s="186" t="s">
        <v>175</v>
      </c>
      <c r="E323" s="187" t="s">
        <v>1</v>
      </c>
      <c r="F323" s="188" t="s">
        <v>440</v>
      </c>
      <c r="G323" s="13"/>
      <c r="H323" s="189">
        <v>60</v>
      </c>
      <c r="I323" s="190"/>
      <c r="J323" s="13"/>
      <c r="K323" s="13"/>
      <c r="L323" s="185"/>
      <c r="M323" s="191"/>
      <c r="N323" s="192"/>
      <c r="O323" s="192"/>
      <c r="P323" s="192"/>
      <c r="Q323" s="192"/>
      <c r="R323" s="192"/>
      <c r="S323" s="192"/>
      <c r="T323" s="19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187" t="s">
        <v>175</v>
      </c>
      <c r="AU323" s="187" t="s">
        <v>85</v>
      </c>
      <c r="AV323" s="13" t="s">
        <v>85</v>
      </c>
      <c r="AW323" s="13" t="s">
        <v>33</v>
      </c>
      <c r="AX323" s="13" t="s">
        <v>77</v>
      </c>
      <c r="AY323" s="187" t="s">
        <v>167</v>
      </c>
    </row>
    <row r="324" s="15" customFormat="1">
      <c r="A324" s="15"/>
      <c r="B324" s="202"/>
      <c r="C324" s="15"/>
      <c r="D324" s="186" t="s">
        <v>175</v>
      </c>
      <c r="E324" s="203" t="s">
        <v>1</v>
      </c>
      <c r="F324" s="204" t="s">
        <v>179</v>
      </c>
      <c r="G324" s="15"/>
      <c r="H324" s="205">
        <v>60</v>
      </c>
      <c r="I324" s="206"/>
      <c r="J324" s="15"/>
      <c r="K324" s="15"/>
      <c r="L324" s="202"/>
      <c r="M324" s="207"/>
      <c r="N324" s="208"/>
      <c r="O324" s="208"/>
      <c r="P324" s="208"/>
      <c r="Q324" s="208"/>
      <c r="R324" s="208"/>
      <c r="S324" s="208"/>
      <c r="T324" s="20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03" t="s">
        <v>175</v>
      </c>
      <c r="AU324" s="203" t="s">
        <v>85</v>
      </c>
      <c r="AV324" s="15" t="s">
        <v>174</v>
      </c>
      <c r="AW324" s="15" t="s">
        <v>33</v>
      </c>
      <c r="AX324" s="15" t="s">
        <v>8</v>
      </c>
      <c r="AY324" s="203" t="s">
        <v>167</v>
      </c>
    </row>
    <row r="325" s="2" customFormat="1" ht="33" customHeight="1">
      <c r="A325" s="37"/>
      <c r="B325" s="171"/>
      <c r="C325" s="172" t="s">
        <v>337</v>
      </c>
      <c r="D325" s="172" t="s">
        <v>169</v>
      </c>
      <c r="E325" s="173" t="s">
        <v>441</v>
      </c>
      <c r="F325" s="174" t="s">
        <v>442</v>
      </c>
      <c r="G325" s="175" t="s">
        <v>232</v>
      </c>
      <c r="H325" s="176">
        <v>2</v>
      </c>
      <c r="I325" s="177"/>
      <c r="J325" s="178">
        <f>ROUND(I325*H325,0)</f>
        <v>0</v>
      </c>
      <c r="K325" s="174" t="s">
        <v>173</v>
      </c>
      <c r="L325" s="38"/>
      <c r="M325" s="179" t="s">
        <v>1</v>
      </c>
      <c r="N325" s="180" t="s">
        <v>42</v>
      </c>
      <c r="O325" s="76"/>
      <c r="P325" s="181">
        <f>O325*H325</f>
        <v>0</v>
      </c>
      <c r="Q325" s="181">
        <v>0</v>
      </c>
      <c r="R325" s="181">
        <f>Q325*H325</f>
        <v>0</v>
      </c>
      <c r="S325" s="181">
        <v>0</v>
      </c>
      <c r="T325" s="182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183" t="s">
        <v>174</v>
      </c>
      <c r="AT325" s="183" t="s">
        <v>169</v>
      </c>
      <c r="AU325" s="183" t="s">
        <v>85</v>
      </c>
      <c r="AY325" s="18" t="s">
        <v>167</v>
      </c>
      <c r="BE325" s="184">
        <f>IF(N325="základní",J325,0)</f>
        <v>0</v>
      </c>
      <c r="BF325" s="184">
        <f>IF(N325="snížená",J325,0)</f>
        <v>0</v>
      </c>
      <c r="BG325" s="184">
        <f>IF(N325="zákl. přenesená",J325,0)</f>
        <v>0</v>
      </c>
      <c r="BH325" s="184">
        <f>IF(N325="sníž. přenesená",J325,0)</f>
        <v>0</v>
      </c>
      <c r="BI325" s="184">
        <f>IF(N325="nulová",J325,0)</f>
        <v>0</v>
      </c>
      <c r="BJ325" s="18" t="s">
        <v>8</v>
      </c>
      <c r="BK325" s="184">
        <f>ROUND(I325*H325,0)</f>
        <v>0</v>
      </c>
      <c r="BL325" s="18" t="s">
        <v>174</v>
      </c>
      <c r="BM325" s="183" t="s">
        <v>443</v>
      </c>
    </row>
    <row r="326" s="13" customFormat="1">
      <c r="A326" s="13"/>
      <c r="B326" s="185"/>
      <c r="C326" s="13"/>
      <c r="D326" s="186" t="s">
        <v>175</v>
      </c>
      <c r="E326" s="187" t="s">
        <v>1</v>
      </c>
      <c r="F326" s="188" t="s">
        <v>85</v>
      </c>
      <c r="G326" s="13"/>
      <c r="H326" s="189">
        <v>2</v>
      </c>
      <c r="I326" s="190"/>
      <c r="J326" s="13"/>
      <c r="K326" s="13"/>
      <c r="L326" s="185"/>
      <c r="M326" s="191"/>
      <c r="N326" s="192"/>
      <c r="O326" s="192"/>
      <c r="P326" s="192"/>
      <c r="Q326" s="192"/>
      <c r="R326" s="192"/>
      <c r="S326" s="192"/>
      <c r="T326" s="19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187" t="s">
        <v>175</v>
      </c>
      <c r="AU326" s="187" t="s">
        <v>85</v>
      </c>
      <c r="AV326" s="13" t="s">
        <v>85</v>
      </c>
      <c r="AW326" s="13" t="s">
        <v>33</v>
      </c>
      <c r="AX326" s="13" t="s">
        <v>77</v>
      </c>
      <c r="AY326" s="187" t="s">
        <v>167</v>
      </c>
    </row>
    <row r="327" s="15" customFormat="1">
      <c r="A327" s="15"/>
      <c r="B327" s="202"/>
      <c r="C327" s="15"/>
      <c r="D327" s="186" t="s">
        <v>175</v>
      </c>
      <c r="E327" s="203" t="s">
        <v>1</v>
      </c>
      <c r="F327" s="204" t="s">
        <v>179</v>
      </c>
      <c r="G327" s="15"/>
      <c r="H327" s="205">
        <v>2</v>
      </c>
      <c r="I327" s="206"/>
      <c r="J327" s="15"/>
      <c r="K327" s="15"/>
      <c r="L327" s="202"/>
      <c r="M327" s="207"/>
      <c r="N327" s="208"/>
      <c r="O327" s="208"/>
      <c r="P327" s="208"/>
      <c r="Q327" s="208"/>
      <c r="R327" s="208"/>
      <c r="S327" s="208"/>
      <c r="T327" s="209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03" t="s">
        <v>175</v>
      </c>
      <c r="AU327" s="203" t="s">
        <v>85</v>
      </c>
      <c r="AV327" s="15" t="s">
        <v>174</v>
      </c>
      <c r="AW327" s="15" t="s">
        <v>33</v>
      </c>
      <c r="AX327" s="15" t="s">
        <v>8</v>
      </c>
      <c r="AY327" s="203" t="s">
        <v>167</v>
      </c>
    </row>
    <row r="328" s="2" customFormat="1" ht="24.15" customHeight="1">
      <c r="A328" s="37"/>
      <c r="B328" s="171"/>
      <c r="C328" s="172" t="s">
        <v>444</v>
      </c>
      <c r="D328" s="172" t="s">
        <v>169</v>
      </c>
      <c r="E328" s="173" t="s">
        <v>445</v>
      </c>
      <c r="F328" s="174" t="s">
        <v>446</v>
      </c>
      <c r="G328" s="175" t="s">
        <v>188</v>
      </c>
      <c r="H328" s="176">
        <v>816</v>
      </c>
      <c r="I328" s="177"/>
      <c r="J328" s="178">
        <f>ROUND(I328*H328,0)</f>
        <v>0</v>
      </c>
      <c r="K328" s="174" t="s">
        <v>173</v>
      </c>
      <c r="L328" s="38"/>
      <c r="M328" s="179" t="s">
        <v>1</v>
      </c>
      <c r="N328" s="180" t="s">
        <v>42</v>
      </c>
      <c r="O328" s="76"/>
      <c r="P328" s="181">
        <f>O328*H328</f>
        <v>0</v>
      </c>
      <c r="Q328" s="181">
        <v>0</v>
      </c>
      <c r="R328" s="181">
        <f>Q328*H328</f>
        <v>0</v>
      </c>
      <c r="S328" s="181">
        <v>0</v>
      </c>
      <c r="T328" s="182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183" t="s">
        <v>174</v>
      </c>
      <c r="AT328" s="183" t="s">
        <v>169</v>
      </c>
      <c r="AU328" s="183" t="s">
        <v>85</v>
      </c>
      <c r="AY328" s="18" t="s">
        <v>167</v>
      </c>
      <c r="BE328" s="184">
        <f>IF(N328="základní",J328,0)</f>
        <v>0</v>
      </c>
      <c r="BF328" s="184">
        <f>IF(N328="snížená",J328,0)</f>
        <v>0</v>
      </c>
      <c r="BG328" s="184">
        <f>IF(N328="zákl. přenesená",J328,0)</f>
        <v>0</v>
      </c>
      <c r="BH328" s="184">
        <f>IF(N328="sníž. přenesená",J328,0)</f>
        <v>0</v>
      </c>
      <c r="BI328" s="184">
        <f>IF(N328="nulová",J328,0)</f>
        <v>0</v>
      </c>
      <c r="BJ328" s="18" t="s">
        <v>8</v>
      </c>
      <c r="BK328" s="184">
        <f>ROUND(I328*H328,0)</f>
        <v>0</v>
      </c>
      <c r="BL328" s="18" t="s">
        <v>174</v>
      </c>
      <c r="BM328" s="183" t="s">
        <v>447</v>
      </c>
    </row>
    <row r="329" s="13" customFormat="1">
      <c r="A329" s="13"/>
      <c r="B329" s="185"/>
      <c r="C329" s="13"/>
      <c r="D329" s="186" t="s">
        <v>175</v>
      </c>
      <c r="E329" s="187" t="s">
        <v>1</v>
      </c>
      <c r="F329" s="188" t="s">
        <v>121</v>
      </c>
      <c r="G329" s="13"/>
      <c r="H329" s="189">
        <v>816</v>
      </c>
      <c r="I329" s="190"/>
      <c r="J329" s="13"/>
      <c r="K329" s="13"/>
      <c r="L329" s="185"/>
      <c r="M329" s="191"/>
      <c r="N329" s="192"/>
      <c r="O329" s="192"/>
      <c r="P329" s="192"/>
      <c r="Q329" s="192"/>
      <c r="R329" s="192"/>
      <c r="S329" s="192"/>
      <c r="T329" s="19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187" t="s">
        <v>175</v>
      </c>
      <c r="AU329" s="187" t="s">
        <v>85</v>
      </c>
      <c r="AV329" s="13" t="s">
        <v>85</v>
      </c>
      <c r="AW329" s="13" t="s">
        <v>33</v>
      </c>
      <c r="AX329" s="13" t="s">
        <v>8</v>
      </c>
      <c r="AY329" s="187" t="s">
        <v>167</v>
      </c>
    </row>
    <row r="330" s="12" customFormat="1" ht="22.8" customHeight="1">
      <c r="A330" s="12"/>
      <c r="B330" s="158"/>
      <c r="C330" s="12"/>
      <c r="D330" s="159" t="s">
        <v>76</v>
      </c>
      <c r="E330" s="169" t="s">
        <v>448</v>
      </c>
      <c r="F330" s="169" t="s">
        <v>449</v>
      </c>
      <c r="G330" s="12"/>
      <c r="H330" s="12"/>
      <c r="I330" s="161"/>
      <c r="J330" s="170">
        <f>BK330</f>
        <v>0</v>
      </c>
      <c r="K330" s="12"/>
      <c r="L330" s="158"/>
      <c r="M330" s="163"/>
      <c r="N330" s="164"/>
      <c r="O330" s="164"/>
      <c r="P330" s="165">
        <f>SUM(P331:P341)</f>
        <v>0</v>
      </c>
      <c r="Q330" s="164"/>
      <c r="R330" s="165">
        <f>SUM(R331:R341)</f>
        <v>0</v>
      </c>
      <c r="S330" s="164"/>
      <c r="T330" s="166">
        <f>SUM(T331:T341)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159" t="s">
        <v>8</v>
      </c>
      <c r="AT330" s="167" t="s">
        <v>76</v>
      </c>
      <c r="AU330" s="167" t="s">
        <v>8</v>
      </c>
      <c r="AY330" s="159" t="s">
        <v>167</v>
      </c>
      <c r="BK330" s="168">
        <f>SUM(BK331:BK341)</f>
        <v>0</v>
      </c>
    </row>
    <row r="331" s="2" customFormat="1" ht="33" customHeight="1">
      <c r="A331" s="37"/>
      <c r="B331" s="171"/>
      <c r="C331" s="172" t="s">
        <v>346</v>
      </c>
      <c r="D331" s="172" t="s">
        <v>169</v>
      </c>
      <c r="E331" s="173" t="s">
        <v>450</v>
      </c>
      <c r="F331" s="174" t="s">
        <v>451</v>
      </c>
      <c r="G331" s="175" t="s">
        <v>194</v>
      </c>
      <c r="H331" s="176">
        <v>36.665999999999997</v>
      </c>
      <c r="I331" s="177"/>
      <c r="J331" s="178">
        <f>ROUND(I331*H331,0)</f>
        <v>0</v>
      </c>
      <c r="K331" s="174" t="s">
        <v>173</v>
      </c>
      <c r="L331" s="38"/>
      <c r="M331" s="179" t="s">
        <v>1</v>
      </c>
      <c r="N331" s="180" t="s">
        <v>42</v>
      </c>
      <c r="O331" s="76"/>
      <c r="P331" s="181">
        <f>O331*H331</f>
        <v>0</v>
      </c>
      <c r="Q331" s="181">
        <v>0</v>
      </c>
      <c r="R331" s="181">
        <f>Q331*H331</f>
        <v>0</v>
      </c>
      <c r="S331" s="181">
        <v>0</v>
      </c>
      <c r="T331" s="182">
        <f>S331*H331</f>
        <v>0</v>
      </c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R331" s="183" t="s">
        <v>174</v>
      </c>
      <c r="AT331" s="183" t="s">
        <v>169</v>
      </c>
      <c r="AU331" s="183" t="s">
        <v>85</v>
      </c>
      <c r="AY331" s="18" t="s">
        <v>167</v>
      </c>
      <c r="BE331" s="184">
        <f>IF(N331="základní",J331,0)</f>
        <v>0</v>
      </c>
      <c r="BF331" s="184">
        <f>IF(N331="snížená",J331,0)</f>
        <v>0</v>
      </c>
      <c r="BG331" s="184">
        <f>IF(N331="zákl. přenesená",J331,0)</f>
        <v>0</v>
      </c>
      <c r="BH331" s="184">
        <f>IF(N331="sníž. přenesená",J331,0)</f>
        <v>0</v>
      </c>
      <c r="BI331" s="184">
        <f>IF(N331="nulová",J331,0)</f>
        <v>0</v>
      </c>
      <c r="BJ331" s="18" t="s">
        <v>8</v>
      </c>
      <c r="BK331" s="184">
        <f>ROUND(I331*H331,0)</f>
        <v>0</v>
      </c>
      <c r="BL331" s="18" t="s">
        <v>174</v>
      </c>
      <c r="BM331" s="183" t="s">
        <v>414</v>
      </c>
    </row>
    <row r="332" s="2" customFormat="1" ht="24.15" customHeight="1">
      <c r="A332" s="37"/>
      <c r="B332" s="171"/>
      <c r="C332" s="172" t="s">
        <v>452</v>
      </c>
      <c r="D332" s="172" t="s">
        <v>169</v>
      </c>
      <c r="E332" s="173" t="s">
        <v>453</v>
      </c>
      <c r="F332" s="174" t="s">
        <v>454</v>
      </c>
      <c r="G332" s="175" t="s">
        <v>194</v>
      </c>
      <c r="H332" s="176">
        <v>31.288</v>
      </c>
      <c r="I332" s="177"/>
      <c r="J332" s="178">
        <f>ROUND(I332*H332,0)</f>
        <v>0</v>
      </c>
      <c r="K332" s="174" t="s">
        <v>173</v>
      </c>
      <c r="L332" s="38"/>
      <c r="M332" s="179" t="s">
        <v>1</v>
      </c>
      <c r="N332" s="180" t="s">
        <v>42</v>
      </c>
      <c r="O332" s="76"/>
      <c r="P332" s="181">
        <f>O332*H332</f>
        <v>0</v>
      </c>
      <c r="Q332" s="181">
        <v>0</v>
      </c>
      <c r="R332" s="181">
        <f>Q332*H332</f>
        <v>0</v>
      </c>
      <c r="S332" s="181">
        <v>0</v>
      </c>
      <c r="T332" s="182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3" t="s">
        <v>174</v>
      </c>
      <c r="AT332" s="183" t="s">
        <v>169</v>
      </c>
      <c r="AU332" s="183" t="s">
        <v>85</v>
      </c>
      <c r="AY332" s="18" t="s">
        <v>167</v>
      </c>
      <c r="BE332" s="184">
        <f>IF(N332="základní",J332,0)</f>
        <v>0</v>
      </c>
      <c r="BF332" s="184">
        <f>IF(N332="snížená",J332,0)</f>
        <v>0</v>
      </c>
      <c r="BG332" s="184">
        <f>IF(N332="zákl. přenesená",J332,0)</f>
        <v>0</v>
      </c>
      <c r="BH332" s="184">
        <f>IF(N332="sníž. přenesená",J332,0)</f>
        <v>0</v>
      </c>
      <c r="BI332" s="184">
        <f>IF(N332="nulová",J332,0)</f>
        <v>0</v>
      </c>
      <c r="BJ332" s="18" t="s">
        <v>8</v>
      </c>
      <c r="BK332" s="184">
        <f>ROUND(I332*H332,0)</f>
        <v>0</v>
      </c>
      <c r="BL332" s="18" t="s">
        <v>174</v>
      </c>
      <c r="BM332" s="183" t="s">
        <v>455</v>
      </c>
    </row>
    <row r="333" s="13" customFormat="1">
      <c r="A333" s="13"/>
      <c r="B333" s="185"/>
      <c r="C333" s="13"/>
      <c r="D333" s="186" t="s">
        <v>175</v>
      </c>
      <c r="E333" s="187" t="s">
        <v>1</v>
      </c>
      <c r="F333" s="188" t="s">
        <v>456</v>
      </c>
      <c r="G333" s="13"/>
      <c r="H333" s="189">
        <v>30.675999999999998</v>
      </c>
      <c r="I333" s="190"/>
      <c r="J333" s="13"/>
      <c r="K333" s="13"/>
      <c r="L333" s="185"/>
      <c r="M333" s="191"/>
      <c r="N333" s="192"/>
      <c r="O333" s="192"/>
      <c r="P333" s="192"/>
      <c r="Q333" s="192"/>
      <c r="R333" s="192"/>
      <c r="S333" s="192"/>
      <c r="T333" s="19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187" t="s">
        <v>175</v>
      </c>
      <c r="AU333" s="187" t="s">
        <v>85</v>
      </c>
      <c r="AV333" s="13" t="s">
        <v>85</v>
      </c>
      <c r="AW333" s="13" t="s">
        <v>33</v>
      </c>
      <c r="AX333" s="13" t="s">
        <v>77</v>
      </c>
      <c r="AY333" s="187" t="s">
        <v>167</v>
      </c>
    </row>
    <row r="334" s="13" customFormat="1">
      <c r="A334" s="13"/>
      <c r="B334" s="185"/>
      <c r="C334" s="13"/>
      <c r="D334" s="186" t="s">
        <v>175</v>
      </c>
      <c r="E334" s="187" t="s">
        <v>1</v>
      </c>
      <c r="F334" s="188" t="s">
        <v>457</v>
      </c>
      <c r="G334" s="13"/>
      <c r="H334" s="189">
        <v>0.61199999999999999</v>
      </c>
      <c r="I334" s="190"/>
      <c r="J334" s="13"/>
      <c r="K334" s="13"/>
      <c r="L334" s="185"/>
      <c r="M334" s="191"/>
      <c r="N334" s="192"/>
      <c r="O334" s="192"/>
      <c r="P334" s="192"/>
      <c r="Q334" s="192"/>
      <c r="R334" s="192"/>
      <c r="S334" s="192"/>
      <c r="T334" s="19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87" t="s">
        <v>175</v>
      </c>
      <c r="AU334" s="187" t="s">
        <v>85</v>
      </c>
      <c r="AV334" s="13" t="s">
        <v>85</v>
      </c>
      <c r="AW334" s="13" t="s">
        <v>33</v>
      </c>
      <c r="AX334" s="13" t="s">
        <v>77</v>
      </c>
      <c r="AY334" s="187" t="s">
        <v>167</v>
      </c>
    </row>
    <row r="335" s="15" customFormat="1">
      <c r="A335" s="15"/>
      <c r="B335" s="202"/>
      <c r="C335" s="15"/>
      <c r="D335" s="186" t="s">
        <v>175</v>
      </c>
      <c r="E335" s="203" t="s">
        <v>1</v>
      </c>
      <c r="F335" s="204" t="s">
        <v>179</v>
      </c>
      <c r="G335" s="15"/>
      <c r="H335" s="205">
        <v>31.287999999999997</v>
      </c>
      <c r="I335" s="206"/>
      <c r="J335" s="15"/>
      <c r="K335" s="15"/>
      <c r="L335" s="202"/>
      <c r="M335" s="207"/>
      <c r="N335" s="208"/>
      <c r="O335" s="208"/>
      <c r="P335" s="208"/>
      <c r="Q335" s="208"/>
      <c r="R335" s="208"/>
      <c r="S335" s="208"/>
      <c r="T335" s="209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03" t="s">
        <v>175</v>
      </c>
      <c r="AU335" s="203" t="s">
        <v>85</v>
      </c>
      <c r="AV335" s="15" t="s">
        <v>174</v>
      </c>
      <c r="AW335" s="15" t="s">
        <v>33</v>
      </c>
      <c r="AX335" s="15" t="s">
        <v>8</v>
      </c>
      <c r="AY335" s="203" t="s">
        <v>167</v>
      </c>
    </row>
    <row r="336" s="2" customFormat="1" ht="24.15" customHeight="1">
      <c r="A336" s="37"/>
      <c r="B336" s="171"/>
      <c r="C336" s="172" t="s">
        <v>458</v>
      </c>
      <c r="D336" s="172" t="s">
        <v>169</v>
      </c>
      <c r="E336" s="173" t="s">
        <v>459</v>
      </c>
      <c r="F336" s="174" t="s">
        <v>460</v>
      </c>
      <c r="G336" s="175" t="s">
        <v>194</v>
      </c>
      <c r="H336" s="176">
        <v>156.44</v>
      </c>
      <c r="I336" s="177"/>
      <c r="J336" s="178">
        <f>ROUND(I336*H336,0)</f>
        <v>0</v>
      </c>
      <c r="K336" s="174" t="s">
        <v>173</v>
      </c>
      <c r="L336" s="38"/>
      <c r="M336" s="179" t="s">
        <v>1</v>
      </c>
      <c r="N336" s="180" t="s">
        <v>42</v>
      </c>
      <c r="O336" s="76"/>
      <c r="P336" s="181">
        <f>O336*H336</f>
        <v>0</v>
      </c>
      <c r="Q336" s="181">
        <v>0</v>
      </c>
      <c r="R336" s="181">
        <f>Q336*H336</f>
        <v>0</v>
      </c>
      <c r="S336" s="181">
        <v>0</v>
      </c>
      <c r="T336" s="182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83" t="s">
        <v>174</v>
      </c>
      <c r="AT336" s="183" t="s">
        <v>169</v>
      </c>
      <c r="AU336" s="183" t="s">
        <v>85</v>
      </c>
      <c r="AY336" s="18" t="s">
        <v>167</v>
      </c>
      <c r="BE336" s="184">
        <f>IF(N336="základní",J336,0)</f>
        <v>0</v>
      </c>
      <c r="BF336" s="184">
        <f>IF(N336="snížená",J336,0)</f>
        <v>0</v>
      </c>
      <c r="BG336" s="184">
        <f>IF(N336="zákl. přenesená",J336,0)</f>
        <v>0</v>
      </c>
      <c r="BH336" s="184">
        <f>IF(N336="sníž. přenesená",J336,0)</f>
        <v>0</v>
      </c>
      <c r="BI336" s="184">
        <f>IF(N336="nulová",J336,0)</f>
        <v>0</v>
      </c>
      <c r="BJ336" s="18" t="s">
        <v>8</v>
      </c>
      <c r="BK336" s="184">
        <f>ROUND(I336*H336,0)</f>
        <v>0</v>
      </c>
      <c r="BL336" s="18" t="s">
        <v>174</v>
      </c>
      <c r="BM336" s="183" t="s">
        <v>461</v>
      </c>
    </row>
    <row r="337" s="13" customFormat="1">
      <c r="A337" s="13"/>
      <c r="B337" s="185"/>
      <c r="C337" s="13"/>
      <c r="D337" s="186" t="s">
        <v>175</v>
      </c>
      <c r="E337" s="187" t="s">
        <v>1</v>
      </c>
      <c r="F337" s="188" t="s">
        <v>462</v>
      </c>
      <c r="G337" s="13"/>
      <c r="H337" s="189">
        <v>153.38</v>
      </c>
      <c r="I337" s="190"/>
      <c r="J337" s="13"/>
      <c r="K337" s="13"/>
      <c r="L337" s="185"/>
      <c r="M337" s="191"/>
      <c r="N337" s="192"/>
      <c r="O337" s="192"/>
      <c r="P337" s="192"/>
      <c r="Q337" s="192"/>
      <c r="R337" s="192"/>
      <c r="S337" s="192"/>
      <c r="T337" s="19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187" t="s">
        <v>175</v>
      </c>
      <c r="AU337" s="187" t="s">
        <v>85</v>
      </c>
      <c r="AV337" s="13" t="s">
        <v>85</v>
      </c>
      <c r="AW337" s="13" t="s">
        <v>33</v>
      </c>
      <c r="AX337" s="13" t="s">
        <v>77</v>
      </c>
      <c r="AY337" s="187" t="s">
        <v>167</v>
      </c>
    </row>
    <row r="338" s="13" customFormat="1">
      <c r="A338" s="13"/>
      <c r="B338" s="185"/>
      <c r="C338" s="13"/>
      <c r="D338" s="186" t="s">
        <v>175</v>
      </c>
      <c r="E338" s="187" t="s">
        <v>1</v>
      </c>
      <c r="F338" s="188" t="s">
        <v>463</v>
      </c>
      <c r="G338" s="13"/>
      <c r="H338" s="189">
        <v>3.0600000000000001</v>
      </c>
      <c r="I338" s="190"/>
      <c r="J338" s="13"/>
      <c r="K338" s="13"/>
      <c r="L338" s="185"/>
      <c r="M338" s="191"/>
      <c r="N338" s="192"/>
      <c r="O338" s="192"/>
      <c r="P338" s="192"/>
      <c r="Q338" s="192"/>
      <c r="R338" s="192"/>
      <c r="S338" s="192"/>
      <c r="T338" s="19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187" t="s">
        <v>175</v>
      </c>
      <c r="AU338" s="187" t="s">
        <v>85</v>
      </c>
      <c r="AV338" s="13" t="s">
        <v>85</v>
      </c>
      <c r="AW338" s="13" t="s">
        <v>33</v>
      </c>
      <c r="AX338" s="13" t="s">
        <v>77</v>
      </c>
      <c r="AY338" s="187" t="s">
        <v>167</v>
      </c>
    </row>
    <row r="339" s="15" customFormat="1">
      <c r="A339" s="15"/>
      <c r="B339" s="202"/>
      <c r="C339" s="15"/>
      <c r="D339" s="186" t="s">
        <v>175</v>
      </c>
      <c r="E339" s="203" t="s">
        <v>1</v>
      </c>
      <c r="F339" s="204" t="s">
        <v>179</v>
      </c>
      <c r="G339" s="15"/>
      <c r="H339" s="205">
        <v>156.44</v>
      </c>
      <c r="I339" s="206"/>
      <c r="J339" s="15"/>
      <c r="K339" s="15"/>
      <c r="L339" s="202"/>
      <c r="M339" s="207"/>
      <c r="N339" s="208"/>
      <c r="O339" s="208"/>
      <c r="P339" s="208"/>
      <c r="Q339" s="208"/>
      <c r="R339" s="208"/>
      <c r="S339" s="208"/>
      <c r="T339" s="209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03" t="s">
        <v>175</v>
      </c>
      <c r="AU339" s="203" t="s">
        <v>85</v>
      </c>
      <c r="AV339" s="15" t="s">
        <v>174</v>
      </c>
      <c r="AW339" s="15" t="s">
        <v>33</v>
      </c>
      <c r="AX339" s="15" t="s">
        <v>8</v>
      </c>
      <c r="AY339" s="203" t="s">
        <v>167</v>
      </c>
    </row>
    <row r="340" s="2" customFormat="1" ht="37.8" customHeight="1">
      <c r="A340" s="37"/>
      <c r="B340" s="171"/>
      <c r="C340" s="172" t="s">
        <v>464</v>
      </c>
      <c r="D340" s="172" t="s">
        <v>169</v>
      </c>
      <c r="E340" s="173" t="s">
        <v>465</v>
      </c>
      <c r="F340" s="174" t="s">
        <v>466</v>
      </c>
      <c r="G340" s="175" t="s">
        <v>194</v>
      </c>
      <c r="H340" s="176">
        <v>30.675999999999998</v>
      </c>
      <c r="I340" s="177"/>
      <c r="J340" s="178">
        <f>ROUND(I340*H340,0)</f>
        <v>0</v>
      </c>
      <c r="K340" s="174" t="s">
        <v>173</v>
      </c>
      <c r="L340" s="38"/>
      <c r="M340" s="179" t="s">
        <v>1</v>
      </c>
      <c r="N340" s="180" t="s">
        <v>42</v>
      </c>
      <c r="O340" s="76"/>
      <c r="P340" s="181">
        <f>O340*H340</f>
        <v>0</v>
      </c>
      <c r="Q340" s="181">
        <v>0</v>
      </c>
      <c r="R340" s="181">
        <f>Q340*H340</f>
        <v>0</v>
      </c>
      <c r="S340" s="181">
        <v>0</v>
      </c>
      <c r="T340" s="182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183" t="s">
        <v>174</v>
      </c>
      <c r="AT340" s="183" t="s">
        <v>169</v>
      </c>
      <c r="AU340" s="183" t="s">
        <v>85</v>
      </c>
      <c r="AY340" s="18" t="s">
        <v>167</v>
      </c>
      <c r="BE340" s="184">
        <f>IF(N340="základní",J340,0)</f>
        <v>0</v>
      </c>
      <c r="BF340" s="184">
        <f>IF(N340="snížená",J340,0)</f>
        <v>0</v>
      </c>
      <c r="BG340" s="184">
        <f>IF(N340="zákl. přenesená",J340,0)</f>
        <v>0</v>
      </c>
      <c r="BH340" s="184">
        <f>IF(N340="sníž. přenesená",J340,0)</f>
        <v>0</v>
      </c>
      <c r="BI340" s="184">
        <f>IF(N340="nulová",J340,0)</f>
        <v>0</v>
      </c>
      <c r="BJ340" s="18" t="s">
        <v>8</v>
      </c>
      <c r="BK340" s="184">
        <f>ROUND(I340*H340,0)</f>
        <v>0</v>
      </c>
      <c r="BL340" s="18" t="s">
        <v>174</v>
      </c>
      <c r="BM340" s="183" t="s">
        <v>467</v>
      </c>
    </row>
    <row r="341" s="2" customFormat="1" ht="33" customHeight="1">
      <c r="A341" s="37"/>
      <c r="B341" s="171"/>
      <c r="C341" s="172" t="s">
        <v>354</v>
      </c>
      <c r="D341" s="172" t="s">
        <v>169</v>
      </c>
      <c r="E341" s="173" t="s">
        <v>468</v>
      </c>
      <c r="F341" s="174" t="s">
        <v>469</v>
      </c>
      <c r="G341" s="175" t="s">
        <v>194</v>
      </c>
      <c r="H341" s="176">
        <v>0.61199999999999999</v>
      </c>
      <c r="I341" s="177"/>
      <c r="J341" s="178">
        <f>ROUND(I341*H341,0)</f>
        <v>0</v>
      </c>
      <c r="K341" s="174" t="s">
        <v>173</v>
      </c>
      <c r="L341" s="38"/>
      <c r="M341" s="179" t="s">
        <v>1</v>
      </c>
      <c r="N341" s="180" t="s">
        <v>42</v>
      </c>
      <c r="O341" s="76"/>
      <c r="P341" s="181">
        <f>O341*H341</f>
        <v>0</v>
      </c>
      <c r="Q341" s="181">
        <v>0</v>
      </c>
      <c r="R341" s="181">
        <f>Q341*H341</f>
        <v>0</v>
      </c>
      <c r="S341" s="181">
        <v>0</v>
      </c>
      <c r="T341" s="182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3" t="s">
        <v>174</v>
      </c>
      <c r="AT341" s="183" t="s">
        <v>169</v>
      </c>
      <c r="AU341" s="183" t="s">
        <v>85</v>
      </c>
      <c r="AY341" s="18" t="s">
        <v>167</v>
      </c>
      <c r="BE341" s="184">
        <f>IF(N341="základní",J341,0)</f>
        <v>0</v>
      </c>
      <c r="BF341" s="184">
        <f>IF(N341="snížená",J341,0)</f>
        <v>0</v>
      </c>
      <c r="BG341" s="184">
        <f>IF(N341="zákl. přenesená",J341,0)</f>
        <v>0</v>
      </c>
      <c r="BH341" s="184">
        <f>IF(N341="sníž. přenesená",J341,0)</f>
        <v>0</v>
      </c>
      <c r="BI341" s="184">
        <f>IF(N341="nulová",J341,0)</f>
        <v>0</v>
      </c>
      <c r="BJ341" s="18" t="s">
        <v>8</v>
      </c>
      <c r="BK341" s="184">
        <f>ROUND(I341*H341,0)</f>
        <v>0</v>
      </c>
      <c r="BL341" s="18" t="s">
        <v>174</v>
      </c>
      <c r="BM341" s="183" t="s">
        <v>470</v>
      </c>
    </row>
    <row r="342" s="12" customFormat="1" ht="22.8" customHeight="1">
      <c r="A342" s="12"/>
      <c r="B342" s="158"/>
      <c r="C342" s="12"/>
      <c r="D342" s="159" t="s">
        <v>76</v>
      </c>
      <c r="E342" s="169" t="s">
        <v>471</v>
      </c>
      <c r="F342" s="169" t="s">
        <v>472</v>
      </c>
      <c r="G342" s="12"/>
      <c r="H342" s="12"/>
      <c r="I342" s="161"/>
      <c r="J342" s="170">
        <f>BK342</f>
        <v>0</v>
      </c>
      <c r="K342" s="12"/>
      <c r="L342" s="158"/>
      <c r="M342" s="163"/>
      <c r="N342" s="164"/>
      <c r="O342" s="164"/>
      <c r="P342" s="165">
        <f>P343</f>
        <v>0</v>
      </c>
      <c r="Q342" s="164"/>
      <c r="R342" s="165">
        <f>R343</f>
        <v>0</v>
      </c>
      <c r="S342" s="164"/>
      <c r="T342" s="166">
        <f>T343</f>
        <v>0</v>
      </c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R342" s="159" t="s">
        <v>8</v>
      </c>
      <c r="AT342" s="167" t="s">
        <v>76</v>
      </c>
      <c r="AU342" s="167" t="s">
        <v>8</v>
      </c>
      <c r="AY342" s="159" t="s">
        <v>167</v>
      </c>
      <c r="BK342" s="168">
        <f>BK343</f>
        <v>0</v>
      </c>
    </row>
    <row r="343" s="2" customFormat="1" ht="24.15" customHeight="1">
      <c r="A343" s="37"/>
      <c r="B343" s="171"/>
      <c r="C343" s="172" t="s">
        <v>473</v>
      </c>
      <c r="D343" s="172" t="s">
        <v>169</v>
      </c>
      <c r="E343" s="173" t="s">
        <v>474</v>
      </c>
      <c r="F343" s="174" t="s">
        <v>475</v>
      </c>
      <c r="G343" s="175" t="s">
        <v>194</v>
      </c>
      <c r="H343" s="176">
        <v>115.259</v>
      </c>
      <c r="I343" s="177"/>
      <c r="J343" s="178">
        <f>ROUND(I343*H343,0)</f>
        <v>0</v>
      </c>
      <c r="K343" s="174" t="s">
        <v>173</v>
      </c>
      <c r="L343" s="38"/>
      <c r="M343" s="179" t="s">
        <v>1</v>
      </c>
      <c r="N343" s="180" t="s">
        <v>42</v>
      </c>
      <c r="O343" s="76"/>
      <c r="P343" s="181">
        <f>O343*H343</f>
        <v>0</v>
      </c>
      <c r="Q343" s="181">
        <v>0</v>
      </c>
      <c r="R343" s="181">
        <f>Q343*H343</f>
        <v>0</v>
      </c>
      <c r="S343" s="181">
        <v>0</v>
      </c>
      <c r="T343" s="182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83" t="s">
        <v>174</v>
      </c>
      <c r="AT343" s="183" t="s">
        <v>169</v>
      </c>
      <c r="AU343" s="183" t="s">
        <v>85</v>
      </c>
      <c r="AY343" s="18" t="s">
        <v>167</v>
      </c>
      <c r="BE343" s="184">
        <f>IF(N343="základní",J343,0)</f>
        <v>0</v>
      </c>
      <c r="BF343" s="184">
        <f>IF(N343="snížená",J343,0)</f>
        <v>0</v>
      </c>
      <c r="BG343" s="184">
        <f>IF(N343="zákl. přenesená",J343,0)</f>
        <v>0</v>
      </c>
      <c r="BH343" s="184">
        <f>IF(N343="sníž. přenesená",J343,0)</f>
        <v>0</v>
      </c>
      <c r="BI343" s="184">
        <f>IF(N343="nulová",J343,0)</f>
        <v>0</v>
      </c>
      <c r="BJ343" s="18" t="s">
        <v>8</v>
      </c>
      <c r="BK343" s="184">
        <f>ROUND(I343*H343,0)</f>
        <v>0</v>
      </c>
      <c r="BL343" s="18" t="s">
        <v>174</v>
      </c>
      <c r="BM343" s="183" t="s">
        <v>476</v>
      </c>
    </row>
    <row r="344" s="12" customFormat="1" ht="25.92" customHeight="1">
      <c r="A344" s="12"/>
      <c r="B344" s="158"/>
      <c r="C344" s="12"/>
      <c r="D344" s="159" t="s">
        <v>76</v>
      </c>
      <c r="E344" s="160" t="s">
        <v>477</v>
      </c>
      <c r="F344" s="160" t="s">
        <v>478</v>
      </c>
      <c r="G344" s="12"/>
      <c r="H344" s="12"/>
      <c r="I344" s="161"/>
      <c r="J344" s="162">
        <f>BK344</f>
        <v>0</v>
      </c>
      <c r="K344" s="12"/>
      <c r="L344" s="158"/>
      <c r="M344" s="163"/>
      <c r="N344" s="164"/>
      <c r="O344" s="164"/>
      <c r="P344" s="165">
        <f>P345+P363+P366+P385+P402+P418</f>
        <v>0</v>
      </c>
      <c r="Q344" s="164"/>
      <c r="R344" s="165">
        <f>R345+R363+R366+R385+R402+R418</f>
        <v>3.2639939348000002</v>
      </c>
      <c r="S344" s="164"/>
      <c r="T344" s="166">
        <f>T345+T363+T366+T385+T402+T418</f>
        <v>0.32474000000000003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159" t="s">
        <v>85</v>
      </c>
      <c r="AT344" s="167" t="s">
        <v>76</v>
      </c>
      <c r="AU344" s="167" t="s">
        <v>77</v>
      </c>
      <c r="AY344" s="159" t="s">
        <v>167</v>
      </c>
      <c r="BK344" s="168">
        <f>BK345+BK363+BK366+BK385+BK402+BK418</f>
        <v>0</v>
      </c>
    </row>
    <row r="345" s="12" customFormat="1" ht="22.8" customHeight="1">
      <c r="A345" s="12"/>
      <c r="B345" s="158"/>
      <c r="C345" s="12"/>
      <c r="D345" s="159" t="s">
        <v>76</v>
      </c>
      <c r="E345" s="169" t="s">
        <v>479</v>
      </c>
      <c r="F345" s="169" t="s">
        <v>480</v>
      </c>
      <c r="G345" s="12"/>
      <c r="H345" s="12"/>
      <c r="I345" s="161"/>
      <c r="J345" s="170">
        <f>BK345</f>
        <v>0</v>
      </c>
      <c r="K345" s="12"/>
      <c r="L345" s="158"/>
      <c r="M345" s="163"/>
      <c r="N345" s="164"/>
      <c r="O345" s="164"/>
      <c r="P345" s="165">
        <f>SUM(P346:P362)</f>
        <v>0</v>
      </c>
      <c r="Q345" s="164"/>
      <c r="R345" s="165">
        <f>SUM(R346:R362)</f>
        <v>0.25604814600000003</v>
      </c>
      <c r="S345" s="164"/>
      <c r="T345" s="166">
        <f>SUM(T346:T362)</f>
        <v>0.32474000000000003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159" t="s">
        <v>85</v>
      </c>
      <c r="AT345" s="167" t="s">
        <v>76</v>
      </c>
      <c r="AU345" s="167" t="s">
        <v>8</v>
      </c>
      <c r="AY345" s="159" t="s">
        <v>167</v>
      </c>
      <c r="BK345" s="168">
        <f>SUM(BK346:BK362)</f>
        <v>0</v>
      </c>
    </row>
    <row r="346" s="2" customFormat="1" ht="16.5" customHeight="1">
      <c r="A346" s="37"/>
      <c r="B346" s="171"/>
      <c r="C346" s="172" t="s">
        <v>357</v>
      </c>
      <c r="D346" s="172" t="s">
        <v>169</v>
      </c>
      <c r="E346" s="173" t="s">
        <v>481</v>
      </c>
      <c r="F346" s="174" t="s">
        <v>482</v>
      </c>
      <c r="G346" s="175" t="s">
        <v>279</v>
      </c>
      <c r="H346" s="176">
        <v>85.5</v>
      </c>
      <c r="I346" s="177"/>
      <c r="J346" s="178">
        <f>ROUND(I346*H346,0)</f>
        <v>0</v>
      </c>
      <c r="K346" s="174" t="s">
        <v>173</v>
      </c>
      <c r="L346" s="38"/>
      <c r="M346" s="179" t="s">
        <v>1</v>
      </c>
      <c r="N346" s="180" t="s">
        <v>42</v>
      </c>
      <c r="O346" s="76"/>
      <c r="P346" s="181">
        <f>O346*H346</f>
        <v>0</v>
      </c>
      <c r="Q346" s="181">
        <v>0</v>
      </c>
      <c r="R346" s="181">
        <f>Q346*H346</f>
        <v>0</v>
      </c>
      <c r="S346" s="181">
        <v>0.0025999999999999999</v>
      </c>
      <c r="T346" s="182">
        <f>S346*H346</f>
        <v>0.2223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183" t="s">
        <v>215</v>
      </c>
      <c r="AT346" s="183" t="s">
        <v>169</v>
      </c>
      <c r="AU346" s="183" t="s">
        <v>85</v>
      </c>
      <c r="AY346" s="18" t="s">
        <v>167</v>
      </c>
      <c r="BE346" s="184">
        <f>IF(N346="základní",J346,0)</f>
        <v>0</v>
      </c>
      <c r="BF346" s="184">
        <f>IF(N346="snížená",J346,0)</f>
        <v>0</v>
      </c>
      <c r="BG346" s="184">
        <f>IF(N346="zákl. přenesená",J346,0)</f>
        <v>0</v>
      </c>
      <c r="BH346" s="184">
        <f>IF(N346="sníž. přenesená",J346,0)</f>
        <v>0</v>
      </c>
      <c r="BI346" s="184">
        <f>IF(N346="nulová",J346,0)</f>
        <v>0</v>
      </c>
      <c r="BJ346" s="18" t="s">
        <v>8</v>
      </c>
      <c r="BK346" s="184">
        <f>ROUND(I346*H346,0)</f>
        <v>0</v>
      </c>
      <c r="BL346" s="18" t="s">
        <v>215</v>
      </c>
      <c r="BM346" s="183" t="s">
        <v>483</v>
      </c>
    </row>
    <row r="347" s="13" customFormat="1">
      <c r="A347" s="13"/>
      <c r="B347" s="185"/>
      <c r="C347" s="13"/>
      <c r="D347" s="186" t="s">
        <v>175</v>
      </c>
      <c r="E347" s="187" t="s">
        <v>1</v>
      </c>
      <c r="F347" s="188" t="s">
        <v>484</v>
      </c>
      <c r="G347" s="13"/>
      <c r="H347" s="189">
        <v>85.5</v>
      </c>
      <c r="I347" s="190"/>
      <c r="J347" s="13"/>
      <c r="K347" s="13"/>
      <c r="L347" s="185"/>
      <c r="M347" s="191"/>
      <c r="N347" s="192"/>
      <c r="O347" s="192"/>
      <c r="P347" s="192"/>
      <c r="Q347" s="192"/>
      <c r="R347" s="192"/>
      <c r="S347" s="192"/>
      <c r="T347" s="19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87" t="s">
        <v>175</v>
      </c>
      <c r="AU347" s="187" t="s">
        <v>85</v>
      </c>
      <c r="AV347" s="13" t="s">
        <v>85</v>
      </c>
      <c r="AW347" s="13" t="s">
        <v>33</v>
      </c>
      <c r="AX347" s="13" t="s">
        <v>77</v>
      </c>
      <c r="AY347" s="187" t="s">
        <v>167</v>
      </c>
    </row>
    <row r="348" s="15" customFormat="1">
      <c r="A348" s="15"/>
      <c r="B348" s="202"/>
      <c r="C348" s="15"/>
      <c r="D348" s="186" t="s">
        <v>175</v>
      </c>
      <c r="E348" s="203" t="s">
        <v>1</v>
      </c>
      <c r="F348" s="204" t="s">
        <v>179</v>
      </c>
      <c r="G348" s="15"/>
      <c r="H348" s="205">
        <v>85.5</v>
      </c>
      <c r="I348" s="206"/>
      <c r="J348" s="15"/>
      <c r="K348" s="15"/>
      <c r="L348" s="202"/>
      <c r="M348" s="207"/>
      <c r="N348" s="208"/>
      <c r="O348" s="208"/>
      <c r="P348" s="208"/>
      <c r="Q348" s="208"/>
      <c r="R348" s="208"/>
      <c r="S348" s="208"/>
      <c r="T348" s="209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03" t="s">
        <v>175</v>
      </c>
      <c r="AU348" s="203" t="s">
        <v>85</v>
      </c>
      <c r="AV348" s="15" t="s">
        <v>174</v>
      </c>
      <c r="AW348" s="15" t="s">
        <v>33</v>
      </c>
      <c r="AX348" s="15" t="s">
        <v>8</v>
      </c>
      <c r="AY348" s="203" t="s">
        <v>167</v>
      </c>
    </row>
    <row r="349" s="2" customFormat="1" ht="16.5" customHeight="1">
      <c r="A349" s="37"/>
      <c r="B349" s="171"/>
      <c r="C349" s="172" t="s">
        <v>485</v>
      </c>
      <c r="D349" s="172" t="s">
        <v>169</v>
      </c>
      <c r="E349" s="173" t="s">
        <v>486</v>
      </c>
      <c r="F349" s="174" t="s">
        <v>487</v>
      </c>
      <c r="G349" s="175" t="s">
        <v>279</v>
      </c>
      <c r="H349" s="176">
        <v>26</v>
      </c>
      <c r="I349" s="177"/>
      <c r="J349" s="178">
        <f>ROUND(I349*H349,0)</f>
        <v>0</v>
      </c>
      <c r="K349" s="174" t="s">
        <v>173</v>
      </c>
      <c r="L349" s="38"/>
      <c r="M349" s="179" t="s">
        <v>1</v>
      </c>
      <c r="N349" s="180" t="s">
        <v>42</v>
      </c>
      <c r="O349" s="76"/>
      <c r="P349" s="181">
        <f>O349*H349</f>
        <v>0</v>
      </c>
      <c r="Q349" s="181">
        <v>0</v>
      </c>
      <c r="R349" s="181">
        <f>Q349*H349</f>
        <v>0</v>
      </c>
      <c r="S349" s="181">
        <v>0.0039399999999999999</v>
      </c>
      <c r="T349" s="182">
        <f>S349*H349</f>
        <v>0.10244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183" t="s">
        <v>215</v>
      </c>
      <c r="AT349" s="183" t="s">
        <v>169</v>
      </c>
      <c r="AU349" s="183" t="s">
        <v>85</v>
      </c>
      <c r="AY349" s="18" t="s">
        <v>167</v>
      </c>
      <c r="BE349" s="184">
        <f>IF(N349="základní",J349,0)</f>
        <v>0</v>
      </c>
      <c r="BF349" s="184">
        <f>IF(N349="snížená",J349,0)</f>
        <v>0</v>
      </c>
      <c r="BG349" s="184">
        <f>IF(N349="zákl. přenesená",J349,0)</f>
        <v>0</v>
      </c>
      <c r="BH349" s="184">
        <f>IF(N349="sníž. přenesená",J349,0)</f>
        <v>0</v>
      </c>
      <c r="BI349" s="184">
        <f>IF(N349="nulová",J349,0)</f>
        <v>0</v>
      </c>
      <c r="BJ349" s="18" t="s">
        <v>8</v>
      </c>
      <c r="BK349" s="184">
        <f>ROUND(I349*H349,0)</f>
        <v>0</v>
      </c>
      <c r="BL349" s="18" t="s">
        <v>215</v>
      </c>
      <c r="BM349" s="183" t="s">
        <v>488</v>
      </c>
    </row>
    <row r="350" s="13" customFormat="1">
      <c r="A350" s="13"/>
      <c r="B350" s="185"/>
      <c r="C350" s="13"/>
      <c r="D350" s="186" t="s">
        <v>175</v>
      </c>
      <c r="E350" s="187" t="s">
        <v>1</v>
      </c>
      <c r="F350" s="188" t="s">
        <v>489</v>
      </c>
      <c r="G350" s="13"/>
      <c r="H350" s="189">
        <v>26</v>
      </c>
      <c r="I350" s="190"/>
      <c r="J350" s="13"/>
      <c r="K350" s="13"/>
      <c r="L350" s="185"/>
      <c r="M350" s="191"/>
      <c r="N350" s="192"/>
      <c r="O350" s="192"/>
      <c r="P350" s="192"/>
      <c r="Q350" s="192"/>
      <c r="R350" s="192"/>
      <c r="S350" s="192"/>
      <c r="T350" s="19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187" t="s">
        <v>175</v>
      </c>
      <c r="AU350" s="187" t="s">
        <v>85</v>
      </c>
      <c r="AV350" s="13" t="s">
        <v>85</v>
      </c>
      <c r="AW350" s="13" t="s">
        <v>33</v>
      </c>
      <c r="AX350" s="13" t="s">
        <v>77</v>
      </c>
      <c r="AY350" s="187" t="s">
        <v>167</v>
      </c>
    </row>
    <row r="351" s="15" customFormat="1">
      <c r="A351" s="15"/>
      <c r="B351" s="202"/>
      <c r="C351" s="15"/>
      <c r="D351" s="186" t="s">
        <v>175</v>
      </c>
      <c r="E351" s="203" t="s">
        <v>1</v>
      </c>
      <c r="F351" s="204" t="s">
        <v>179</v>
      </c>
      <c r="G351" s="15"/>
      <c r="H351" s="205">
        <v>26</v>
      </c>
      <c r="I351" s="206"/>
      <c r="J351" s="15"/>
      <c r="K351" s="15"/>
      <c r="L351" s="202"/>
      <c r="M351" s="207"/>
      <c r="N351" s="208"/>
      <c r="O351" s="208"/>
      <c r="P351" s="208"/>
      <c r="Q351" s="208"/>
      <c r="R351" s="208"/>
      <c r="S351" s="208"/>
      <c r="T351" s="209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03" t="s">
        <v>175</v>
      </c>
      <c r="AU351" s="203" t="s">
        <v>85</v>
      </c>
      <c r="AV351" s="15" t="s">
        <v>174</v>
      </c>
      <c r="AW351" s="15" t="s">
        <v>33</v>
      </c>
      <c r="AX351" s="15" t="s">
        <v>8</v>
      </c>
      <c r="AY351" s="203" t="s">
        <v>167</v>
      </c>
    </row>
    <row r="352" s="2" customFormat="1" ht="24.15" customHeight="1">
      <c r="A352" s="37"/>
      <c r="B352" s="171"/>
      <c r="C352" s="172" t="s">
        <v>362</v>
      </c>
      <c r="D352" s="172" t="s">
        <v>169</v>
      </c>
      <c r="E352" s="173" t="s">
        <v>490</v>
      </c>
      <c r="F352" s="174" t="s">
        <v>491</v>
      </c>
      <c r="G352" s="175" t="s">
        <v>279</v>
      </c>
      <c r="H352" s="176">
        <v>31</v>
      </c>
      <c r="I352" s="177"/>
      <c r="J352" s="178">
        <f>ROUND(I352*H352,0)</f>
        <v>0</v>
      </c>
      <c r="K352" s="174" t="s">
        <v>173</v>
      </c>
      <c r="L352" s="38"/>
      <c r="M352" s="179" t="s">
        <v>1</v>
      </c>
      <c r="N352" s="180" t="s">
        <v>42</v>
      </c>
      <c r="O352" s="76"/>
      <c r="P352" s="181">
        <f>O352*H352</f>
        <v>0</v>
      </c>
      <c r="Q352" s="181">
        <v>0.0017902160000000001</v>
      </c>
      <c r="R352" s="181">
        <f>Q352*H352</f>
        <v>0.055496696000000005</v>
      </c>
      <c r="S352" s="181">
        <v>0</v>
      </c>
      <c r="T352" s="182">
        <f>S352*H352</f>
        <v>0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183" t="s">
        <v>215</v>
      </c>
      <c r="AT352" s="183" t="s">
        <v>169</v>
      </c>
      <c r="AU352" s="183" t="s">
        <v>85</v>
      </c>
      <c r="AY352" s="18" t="s">
        <v>167</v>
      </c>
      <c r="BE352" s="184">
        <f>IF(N352="základní",J352,0)</f>
        <v>0</v>
      </c>
      <c r="BF352" s="184">
        <f>IF(N352="snížená",J352,0)</f>
        <v>0</v>
      </c>
      <c r="BG352" s="184">
        <f>IF(N352="zákl. přenesená",J352,0)</f>
        <v>0</v>
      </c>
      <c r="BH352" s="184">
        <f>IF(N352="sníž. přenesená",J352,0)</f>
        <v>0</v>
      </c>
      <c r="BI352" s="184">
        <f>IF(N352="nulová",J352,0)</f>
        <v>0</v>
      </c>
      <c r="BJ352" s="18" t="s">
        <v>8</v>
      </c>
      <c r="BK352" s="184">
        <f>ROUND(I352*H352,0)</f>
        <v>0</v>
      </c>
      <c r="BL352" s="18" t="s">
        <v>215</v>
      </c>
      <c r="BM352" s="183" t="s">
        <v>492</v>
      </c>
    </row>
    <row r="353" s="13" customFormat="1">
      <c r="A353" s="13"/>
      <c r="B353" s="185"/>
      <c r="C353" s="13"/>
      <c r="D353" s="186" t="s">
        <v>175</v>
      </c>
      <c r="E353" s="187" t="s">
        <v>1</v>
      </c>
      <c r="F353" s="188" t="s">
        <v>493</v>
      </c>
      <c r="G353" s="13"/>
      <c r="H353" s="189">
        <v>31</v>
      </c>
      <c r="I353" s="190"/>
      <c r="J353" s="13"/>
      <c r="K353" s="13"/>
      <c r="L353" s="185"/>
      <c r="M353" s="191"/>
      <c r="N353" s="192"/>
      <c r="O353" s="192"/>
      <c r="P353" s="192"/>
      <c r="Q353" s="192"/>
      <c r="R353" s="192"/>
      <c r="S353" s="192"/>
      <c r="T353" s="19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87" t="s">
        <v>175</v>
      </c>
      <c r="AU353" s="187" t="s">
        <v>85</v>
      </c>
      <c r="AV353" s="13" t="s">
        <v>85</v>
      </c>
      <c r="AW353" s="13" t="s">
        <v>33</v>
      </c>
      <c r="AX353" s="13" t="s">
        <v>77</v>
      </c>
      <c r="AY353" s="187" t="s">
        <v>167</v>
      </c>
    </row>
    <row r="354" s="15" customFormat="1">
      <c r="A354" s="15"/>
      <c r="B354" s="202"/>
      <c r="C354" s="15"/>
      <c r="D354" s="186" t="s">
        <v>175</v>
      </c>
      <c r="E354" s="203" t="s">
        <v>1</v>
      </c>
      <c r="F354" s="204" t="s">
        <v>179</v>
      </c>
      <c r="G354" s="15"/>
      <c r="H354" s="205">
        <v>31</v>
      </c>
      <c r="I354" s="206"/>
      <c r="J354" s="15"/>
      <c r="K354" s="15"/>
      <c r="L354" s="202"/>
      <c r="M354" s="207"/>
      <c r="N354" s="208"/>
      <c r="O354" s="208"/>
      <c r="P354" s="208"/>
      <c r="Q354" s="208"/>
      <c r="R354" s="208"/>
      <c r="S354" s="208"/>
      <c r="T354" s="209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03" t="s">
        <v>175</v>
      </c>
      <c r="AU354" s="203" t="s">
        <v>85</v>
      </c>
      <c r="AV354" s="15" t="s">
        <v>174</v>
      </c>
      <c r="AW354" s="15" t="s">
        <v>33</v>
      </c>
      <c r="AX354" s="15" t="s">
        <v>8</v>
      </c>
      <c r="AY354" s="203" t="s">
        <v>167</v>
      </c>
    </row>
    <row r="355" s="2" customFormat="1" ht="24.15" customHeight="1">
      <c r="A355" s="37"/>
      <c r="B355" s="171"/>
      <c r="C355" s="172" t="s">
        <v>494</v>
      </c>
      <c r="D355" s="172" t="s">
        <v>169</v>
      </c>
      <c r="E355" s="173" t="s">
        <v>495</v>
      </c>
      <c r="F355" s="174" t="s">
        <v>496</v>
      </c>
      <c r="G355" s="175" t="s">
        <v>279</v>
      </c>
      <c r="H355" s="176">
        <v>85.5</v>
      </c>
      <c r="I355" s="177"/>
      <c r="J355" s="178">
        <f>ROUND(I355*H355,0)</f>
        <v>0</v>
      </c>
      <c r="K355" s="174" t="s">
        <v>173</v>
      </c>
      <c r="L355" s="38"/>
      <c r="M355" s="179" t="s">
        <v>1</v>
      </c>
      <c r="N355" s="180" t="s">
        <v>42</v>
      </c>
      <c r="O355" s="76"/>
      <c r="P355" s="181">
        <f>O355*H355</f>
        <v>0</v>
      </c>
      <c r="Q355" s="181">
        <v>0.0016887</v>
      </c>
      <c r="R355" s="181">
        <f>Q355*H355</f>
        <v>0.14438385000000001</v>
      </c>
      <c r="S355" s="181">
        <v>0</v>
      </c>
      <c r="T355" s="182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83" t="s">
        <v>215</v>
      </c>
      <c r="AT355" s="183" t="s">
        <v>169</v>
      </c>
      <c r="AU355" s="183" t="s">
        <v>85</v>
      </c>
      <c r="AY355" s="18" t="s">
        <v>167</v>
      </c>
      <c r="BE355" s="184">
        <f>IF(N355="základní",J355,0)</f>
        <v>0</v>
      </c>
      <c r="BF355" s="184">
        <f>IF(N355="snížená",J355,0)</f>
        <v>0</v>
      </c>
      <c r="BG355" s="184">
        <f>IF(N355="zákl. přenesená",J355,0)</f>
        <v>0</v>
      </c>
      <c r="BH355" s="184">
        <f>IF(N355="sníž. přenesená",J355,0)</f>
        <v>0</v>
      </c>
      <c r="BI355" s="184">
        <f>IF(N355="nulová",J355,0)</f>
        <v>0</v>
      </c>
      <c r="BJ355" s="18" t="s">
        <v>8</v>
      </c>
      <c r="BK355" s="184">
        <f>ROUND(I355*H355,0)</f>
        <v>0</v>
      </c>
      <c r="BL355" s="18" t="s">
        <v>215</v>
      </c>
      <c r="BM355" s="183" t="s">
        <v>497</v>
      </c>
    </row>
    <row r="356" s="13" customFormat="1">
      <c r="A356" s="13"/>
      <c r="B356" s="185"/>
      <c r="C356" s="13"/>
      <c r="D356" s="186" t="s">
        <v>175</v>
      </c>
      <c r="E356" s="187" t="s">
        <v>1</v>
      </c>
      <c r="F356" s="188" t="s">
        <v>484</v>
      </c>
      <c r="G356" s="13"/>
      <c r="H356" s="189">
        <v>85.5</v>
      </c>
      <c r="I356" s="190"/>
      <c r="J356" s="13"/>
      <c r="K356" s="13"/>
      <c r="L356" s="185"/>
      <c r="M356" s="191"/>
      <c r="N356" s="192"/>
      <c r="O356" s="192"/>
      <c r="P356" s="192"/>
      <c r="Q356" s="192"/>
      <c r="R356" s="192"/>
      <c r="S356" s="192"/>
      <c r="T356" s="19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187" t="s">
        <v>175</v>
      </c>
      <c r="AU356" s="187" t="s">
        <v>85</v>
      </c>
      <c r="AV356" s="13" t="s">
        <v>85</v>
      </c>
      <c r="AW356" s="13" t="s">
        <v>33</v>
      </c>
      <c r="AX356" s="13" t="s">
        <v>77</v>
      </c>
      <c r="AY356" s="187" t="s">
        <v>167</v>
      </c>
    </row>
    <row r="357" s="15" customFormat="1">
      <c r="A357" s="15"/>
      <c r="B357" s="202"/>
      <c r="C357" s="15"/>
      <c r="D357" s="186" t="s">
        <v>175</v>
      </c>
      <c r="E357" s="203" t="s">
        <v>1</v>
      </c>
      <c r="F357" s="204" t="s">
        <v>179</v>
      </c>
      <c r="G357" s="15"/>
      <c r="H357" s="205">
        <v>85.5</v>
      </c>
      <c r="I357" s="206"/>
      <c r="J357" s="15"/>
      <c r="K357" s="15"/>
      <c r="L357" s="202"/>
      <c r="M357" s="207"/>
      <c r="N357" s="208"/>
      <c r="O357" s="208"/>
      <c r="P357" s="208"/>
      <c r="Q357" s="208"/>
      <c r="R357" s="208"/>
      <c r="S357" s="208"/>
      <c r="T357" s="209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03" t="s">
        <v>175</v>
      </c>
      <c r="AU357" s="203" t="s">
        <v>85</v>
      </c>
      <c r="AV357" s="15" t="s">
        <v>174</v>
      </c>
      <c r="AW357" s="15" t="s">
        <v>33</v>
      </c>
      <c r="AX357" s="15" t="s">
        <v>8</v>
      </c>
      <c r="AY357" s="203" t="s">
        <v>167</v>
      </c>
    </row>
    <row r="358" s="2" customFormat="1" ht="24.15" customHeight="1">
      <c r="A358" s="37"/>
      <c r="B358" s="171"/>
      <c r="C358" s="172" t="s">
        <v>498</v>
      </c>
      <c r="D358" s="172" t="s">
        <v>169</v>
      </c>
      <c r="E358" s="173" t="s">
        <v>499</v>
      </c>
      <c r="F358" s="174" t="s">
        <v>500</v>
      </c>
      <c r="G358" s="175" t="s">
        <v>232</v>
      </c>
      <c r="H358" s="176">
        <v>4</v>
      </c>
      <c r="I358" s="177"/>
      <c r="J358" s="178">
        <f>ROUND(I358*H358,0)</f>
        <v>0</v>
      </c>
      <c r="K358" s="174" t="s">
        <v>173</v>
      </c>
      <c r="L358" s="38"/>
      <c r="M358" s="179" t="s">
        <v>1</v>
      </c>
      <c r="N358" s="180" t="s">
        <v>42</v>
      </c>
      <c r="O358" s="76"/>
      <c r="P358" s="181">
        <f>O358*H358</f>
        <v>0</v>
      </c>
      <c r="Q358" s="181">
        <v>0.00036200000000000002</v>
      </c>
      <c r="R358" s="181">
        <f>Q358*H358</f>
        <v>0.0014480000000000001</v>
      </c>
      <c r="S358" s="181">
        <v>0</v>
      </c>
      <c r="T358" s="182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183" t="s">
        <v>215</v>
      </c>
      <c r="AT358" s="183" t="s">
        <v>169</v>
      </c>
      <c r="AU358" s="183" t="s">
        <v>85</v>
      </c>
      <c r="AY358" s="18" t="s">
        <v>167</v>
      </c>
      <c r="BE358" s="184">
        <f>IF(N358="základní",J358,0)</f>
        <v>0</v>
      </c>
      <c r="BF358" s="184">
        <f>IF(N358="snížená",J358,0)</f>
        <v>0</v>
      </c>
      <c r="BG358" s="184">
        <f>IF(N358="zákl. přenesená",J358,0)</f>
        <v>0</v>
      </c>
      <c r="BH358" s="184">
        <f>IF(N358="sníž. přenesená",J358,0)</f>
        <v>0</v>
      </c>
      <c r="BI358" s="184">
        <f>IF(N358="nulová",J358,0)</f>
        <v>0</v>
      </c>
      <c r="BJ358" s="18" t="s">
        <v>8</v>
      </c>
      <c r="BK358" s="184">
        <f>ROUND(I358*H358,0)</f>
        <v>0</v>
      </c>
      <c r="BL358" s="18" t="s">
        <v>215</v>
      </c>
      <c r="BM358" s="183" t="s">
        <v>501</v>
      </c>
    </row>
    <row r="359" s="2" customFormat="1" ht="24.15" customHeight="1">
      <c r="A359" s="37"/>
      <c r="B359" s="171"/>
      <c r="C359" s="172" t="s">
        <v>502</v>
      </c>
      <c r="D359" s="172" t="s">
        <v>169</v>
      </c>
      <c r="E359" s="173" t="s">
        <v>503</v>
      </c>
      <c r="F359" s="174" t="s">
        <v>504</v>
      </c>
      <c r="G359" s="175" t="s">
        <v>279</v>
      </c>
      <c r="H359" s="176">
        <v>26</v>
      </c>
      <c r="I359" s="177"/>
      <c r="J359" s="178">
        <f>ROUND(I359*H359,0)</f>
        <v>0</v>
      </c>
      <c r="K359" s="174" t="s">
        <v>173</v>
      </c>
      <c r="L359" s="38"/>
      <c r="M359" s="179" t="s">
        <v>1</v>
      </c>
      <c r="N359" s="180" t="s">
        <v>42</v>
      </c>
      <c r="O359" s="76"/>
      <c r="P359" s="181">
        <f>O359*H359</f>
        <v>0</v>
      </c>
      <c r="Q359" s="181">
        <v>0.0021045999999999999</v>
      </c>
      <c r="R359" s="181">
        <f>Q359*H359</f>
        <v>0.054719599999999993</v>
      </c>
      <c r="S359" s="181">
        <v>0</v>
      </c>
      <c r="T359" s="182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183" t="s">
        <v>215</v>
      </c>
      <c r="AT359" s="183" t="s">
        <v>169</v>
      </c>
      <c r="AU359" s="183" t="s">
        <v>85</v>
      </c>
      <c r="AY359" s="18" t="s">
        <v>167</v>
      </c>
      <c r="BE359" s="184">
        <f>IF(N359="základní",J359,0)</f>
        <v>0</v>
      </c>
      <c r="BF359" s="184">
        <f>IF(N359="snížená",J359,0)</f>
        <v>0</v>
      </c>
      <c r="BG359" s="184">
        <f>IF(N359="zákl. přenesená",J359,0)</f>
        <v>0</v>
      </c>
      <c r="BH359" s="184">
        <f>IF(N359="sníž. přenesená",J359,0)</f>
        <v>0</v>
      </c>
      <c r="BI359" s="184">
        <f>IF(N359="nulová",J359,0)</f>
        <v>0</v>
      </c>
      <c r="BJ359" s="18" t="s">
        <v>8</v>
      </c>
      <c r="BK359" s="184">
        <f>ROUND(I359*H359,0)</f>
        <v>0</v>
      </c>
      <c r="BL359" s="18" t="s">
        <v>215</v>
      </c>
      <c r="BM359" s="183" t="s">
        <v>505</v>
      </c>
    </row>
    <row r="360" s="13" customFormat="1">
      <c r="A360" s="13"/>
      <c r="B360" s="185"/>
      <c r="C360" s="13"/>
      <c r="D360" s="186" t="s">
        <v>175</v>
      </c>
      <c r="E360" s="187" t="s">
        <v>1</v>
      </c>
      <c r="F360" s="188" t="s">
        <v>489</v>
      </c>
      <c r="G360" s="13"/>
      <c r="H360" s="189">
        <v>26</v>
      </c>
      <c r="I360" s="190"/>
      <c r="J360" s="13"/>
      <c r="K360" s="13"/>
      <c r="L360" s="185"/>
      <c r="M360" s="191"/>
      <c r="N360" s="192"/>
      <c r="O360" s="192"/>
      <c r="P360" s="192"/>
      <c r="Q360" s="192"/>
      <c r="R360" s="192"/>
      <c r="S360" s="192"/>
      <c r="T360" s="19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187" t="s">
        <v>175</v>
      </c>
      <c r="AU360" s="187" t="s">
        <v>85</v>
      </c>
      <c r="AV360" s="13" t="s">
        <v>85</v>
      </c>
      <c r="AW360" s="13" t="s">
        <v>33</v>
      </c>
      <c r="AX360" s="13" t="s">
        <v>77</v>
      </c>
      <c r="AY360" s="187" t="s">
        <v>167</v>
      </c>
    </row>
    <row r="361" s="15" customFormat="1">
      <c r="A361" s="15"/>
      <c r="B361" s="202"/>
      <c r="C361" s="15"/>
      <c r="D361" s="186" t="s">
        <v>175</v>
      </c>
      <c r="E361" s="203" t="s">
        <v>1</v>
      </c>
      <c r="F361" s="204" t="s">
        <v>179</v>
      </c>
      <c r="G361" s="15"/>
      <c r="H361" s="205">
        <v>26</v>
      </c>
      <c r="I361" s="206"/>
      <c r="J361" s="15"/>
      <c r="K361" s="15"/>
      <c r="L361" s="202"/>
      <c r="M361" s="207"/>
      <c r="N361" s="208"/>
      <c r="O361" s="208"/>
      <c r="P361" s="208"/>
      <c r="Q361" s="208"/>
      <c r="R361" s="208"/>
      <c r="S361" s="208"/>
      <c r="T361" s="209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03" t="s">
        <v>175</v>
      </c>
      <c r="AU361" s="203" t="s">
        <v>85</v>
      </c>
      <c r="AV361" s="15" t="s">
        <v>174</v>
      </c>
      <c r="AW361" s="15" t="s">
        <v>33</v>
      </c>
      <c r="AX361" s="15" t="s">
        <v>8</v>
      </c>
      <c r="AY361" s="203" t="s">
        <v>167</v>
      </c>
    </row>
    <row r="362" s="2" customFormat="1" ht="24.15" customHeight="1">
      <c r="A362" s="37"/>
      <c r="B362" s="171"/>
      <c r="C362" s="172" t="s">
        <v>506</v>
      </c>
      <c r="D362" s="172" t="s">
        <v>169</v>
      </c>
      <c r="E362" s="173" t="s">
        <v>507</v>
      </c>
      <c r="F362" s="174" t="s">
        <v>508</v>
      </c>
      <c r="G362" s="175" t="s">
        <v>194</v>
      </c>
      <c r="H362" s="176">
        <v>0.25600000000000001</v>
      </c>
      <c r="I362" s="177"/>
      <c r="J362" s="178">
        <f>ROUND(I362*H362,0)</f>
        <v>0</v>
      </c>
      <c r="K362" s="174" t="s">
        <v>173</v>
      </c>
      <c r="L362" s="38"/>
      <c r="M362" s="179" t="s">
        <v>1</v>
      </c>
      <c r="N362" s="180" t="s">
        <v>42</v>
      </c>
      <c r="O362" s="76"/>
      <c r="P362" s="181">
        <f>O362*H362</f>
        <v>0</v>
      </c>
      <c r="Q362" s="181">
        <v>0</v>
      </c>
      <c r="R362" s="181">
        <f>Q362*H362</f>
        <v>0</v>
      </c>
      <c r="S362" s="181">
        <v>0</v>
      </c>
      <c r="T362" s="182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183" t="s">
        <v>215</v>
      </c>
      <c r="AT362" s="183" t="s">
        <v>169</v>
      </c>
      <c r="AU362" s="183" t="s">
        <v>85</v>
      </c>
      <c r="AY362" s="18" t="s">
        <v>167</v>
      </c>
      <c r="BE362" s="184">
        <f>IF(N362="základní",J362,0)</f>
        <v>0</v>
      </c>
      <c r="BF362" s="184">
        <f>IF(N362="snížená",J362,0)</f>
        <v>0</v>
      </c>
      <c r="BG362" s="184">
        <f>IF(N362="zákl. přenesená",J362,0)</f>
        <v>0</v>
      </c>
      <c r="BH362" s="184">
        <f>IF(N362="sníž. přenesená",J362,0)</f>
        <v>0</v>
      </c>
      <c r="BI362" s="184">
        <f>IF(N362="nulová",J362,0)</f>
        <v>0</v>
      </c>
      <c r="BJ362" s="18" t="s">
        <v>8</v>
      </c>
      <c r="BK362" s="184">
        <f>ROUND(I362*H362,0)</f>
        <v>0</v>
      </c>
      <c r="BL362" s="18" t="s">
        <v>215</v>
      </c>
      <c r="BM362" s="183" t="s">
        <v>509</v>
      </c>
    </row>
    <row r="363" s="12" customFormat="1" ht="22.8" customHeight="1">
      <c r="A363" s="12"/>
      <c r="B363" s="158"/>
      <c r="C363" s="12"/>
      <c r="D363" s="159" t="s">
        <v>76</v>
      </c>
      <c r="E363" s="169" t="s">
        <v>510</v>
      </c>
      <c r="F363" s="169" t="s">
        <v>511</v>
      </c>
      <c r="G363" s="12"/>
      <c r="H363" s="12"/>
      <c r="I363" s="161"/>
      <c r="J363" s="170">
        <f>BK363</f>
        <v>0</v>
      </c>
      <c r="K363" s="12"/>
      <c r="L363" s="158"/>
      <c r="M363" s="163"/>
      <c r="N363" s="164"/>
      <c r="O363" s="164"/>
      <c r="P363" s="165">
        <f>SUM(P364:P365)</f>
        <v>0</v>
      </c>
      <c r="Q363" s="164"/>
      <c r="R363" s="165">
        <f>SUM(R364:R365)</f>
        <v>0.021840000000000002</v>
      </c>
      <c r="S363" s="164"/>
      <c r="T363" s="166">
        <f>SUM(T364:T365)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159" t="s">
        <v>85</v>
      </c>
      <c r="AT363" s="167" t="s">
        <v>76</v>
      </c>
      <c r="AU363" s="167" t="s">
        <v>8</v>
      </c>
      <c r="AY363" s="159" t="s">
        <v>167</v>
      </c>
      <c r="BK363" s="168">
        <f>SUM(BK364:BK365)</f>
        <v>0</v>
      </c>
    </row>
    <row r="364" s="2" customFormat="1" ht="16.5" customHeight="1">
      <c r="A364" s="37"/>
      <c r="B364" s="171"/>
      <c r="C364" s="172" t="s">
        <v>512</v>
      </c>
      <c r="D364" s="172" t="s">
        <v>169</v>
      </c>
      <c r="E364" s="173" t="s">
        <v>513</v>
      </c>
      <c r="F364" s="174" t="s">
        <v>514</v>
      </c>
      <c r="G364" s="175" t="s">
        <v>188</v>
      </c>
      <c r="H364" s="176">
        <v>156.25</v>
      </c>
      <c r="I364" s="177"/>
      <c r="J364" s="178">
        <f>ROUND(I364*H364,0)</f>
        <v>0</v>
      </c>
      <c r="K364" s="174" t="s">
        <v>173</v>
      </c>
      <c r="L364" s="38"/>
      <c r="M364" s="179" t="s">
        <v>1</v>
      </c>
      <c r="N364" s="180" t="s">
        <v>42</v>
      </c>
      <c r="O364" s="76"/>
      <c r="P364" s="181">
        <f>O364*H364</f>
        <v>0</v>
      </c>
      <c r="Q364" s="181">
        <v>0.00013977600000000001</v>
      </c>
      <c r="R364" s="181">
        <f>Q364*H364</f>
        <v>0.021840000000000002</v>
      </c>
      <c r="S364" s="181">
        <v>0</v>
      </c>
      <c r="T364" s="182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183" t="s">
        <v>215</v>
      </c>
      <c r="AT364" s="183" t="s">
        <v>169</v>
      </c>
      <c r="AU364" s="183" t="s">
        <v>85</v>
      </c>
      <c r="AY364" s="18" t="s">
        <v>167</v>
      </c>
      <c r="BE364" s="184">
        <f>IF(N364="základní",J364,0)</f>
        <v>0</v>
      </c>
      <c r="BF364" s="184">
        <f>IF(N364="snížená",J364,0)</f>
        <v>0</v>
      </c>
      <c r="BG364" s="184">
        <f>IF(N364="zákl. přenesená",J364,0)</f>
        <v>0</v>
      </c>
      <c r="BH364" s="184">
        <f>IF(N364="sníž. přenesená",J364,0)</f>
        <v>0</v>
      </c>
      <c r="BI364" s="184">
        <f>IF(N364="nulová",J364,0)</f>
        <v>0</v>
      </c>
      <c r="BJ364" s="18" t="s">
        <v>8</v>
      </c>
      <c r="BK364" s="184">
        <f>ROUND(I364*H364,0)</f>
        <v>0</v>
      </c>
      <c r="BL364" s="18" t="s">
        <v>215</v>
      </c>
      <c r="BM364" s="183" t="s">
        <v>515</v>
      </c>
    </row>
    <row r="365" s="13" customFormat="1">
      <c r="A365" s="13"/>
      <c r="B365" s="185"/>
      <c r="C365" s="13"/>
      <c r="D365" s="186" t="s">
        <v>175</v>
      </c>
      <c r="E365" s="187" t="s">
        <v>1</v>
      </c>
      <c r="F365" s="188" t="s">
        <v>516</v>
      </c>
      <c r="G365" s="13"/>
      <c r="H365" s="189">
        <v>156.25</v>
      </c>
      <c r="I365" s="190"/>
      <c r="J365" s="13"/>
      <c r="K365" s="13"/>
      <c r="L365" s="185"/>
      <c r="M365" s="191"/>
      <c r="N365" s="192"/>
      <c r="O365" s="192"/>
      <c r="P365" s="192"/>
      <c r="Q365" s="192"/>
      <c r="R365" s="192"/>
      <c r="S365" s="192"/>
      <c r="T365" s="19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7" t="s">
        <v>175</v>
      </c>
      <c r="AU365" s="187" t="s">
        <v>85</v>
      </c>
      <c r="AV365" s="13" t="s">
        <v>85</v>
      </c>
      <c r="AW365" s="13" t="s">
        <v>33</v>
      </c>
      <c r="AX365" s="13" t="s">
        <v>8</v>
      </c>
      <c r="AY365" s="187" t="s">
        <v>167</v>
      </c>
    </row>
    <row r="366" s="12" customFormat="1" ht="22.8" customHeight="1">
      <c r="A366" s="12"/>
      <c r="B366" s="158"/>
      <c r="C366" s="12"/>
      <c r="D366" s="159" t="s">
        <v>76</v>
      </c>
      <c r="E366" s="169" t="s">
        <v>517</v>
      </c>
      <c r="F366" s="169" t="s">
        <v>518</v>
      </c>
      <c r="G366" s="12"/>
      <c r="H366" s="12"/>
      <c r="I366" s="161"/>
      <c r="J366" s="170">
        <f>BK366</f>
        <v>0</v>
      </c>
      <c r="K366" s="12"/>
      <c r="L366" s="158"/>
      <c r="M366" s="163"/>
      <c r="N366" s="164"/>
      <c r="O366" s="164"/>
      <c r="P366" s="165">
        <f>SUM(P367:P384)</f>
        <v>0</v>
      </c>
      <c r="Q366" s="164"/>
      <c r="R366" s="165">
        <f>SUM(R367:R384)</f>
        <v>1.302738440625</v>
      </c>
      <c r="S366" s="164"/>
      <c r="T366" s="166">
        <f>SUM(T367:T384)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159" t="s">
        <v>85</v>
      </c>
      <c r="AT366" s="167" t="s">
        <v>76</v>
      </c>
      <c r="AU366" s="167" t="s">
        <v>8</v>
      </c>
      <c r="AY366" s="159" t="s">
        <v>167</v>
      </c>
      <c r="BK366" s="168">
        <f>SUM(BK367:BK384)</f>
        <v>0</v>
      </c>
    </row>
    <row r="367" s="2" customFormat="1" ht="24.15" customHeight="1">
      <c r="A367" s="37"/>
      <c r="B367" s="171"/>
      <c r="C367" s="172" t="s">
        <v>395</v>
      </c>
      <c r="D367" s="172" t="s">
        <v>169</v>
      </c>
      <c r="E367" s="173" t="s">
        <v>519</v>
      </c>
      <c r="F367" s="174" t="s">
        <v>520</v>
      </c>
      <c r="G367" s="175" t="s">
        <v>188</v>
      </c>
      <c r="H367" s="176">
        <v>9</v>
      </c>
      <c r="I367" s="177"/>
      <c r="J367" s="178">
        <f>ROUND(I367*H367,0)</f>
        <v>0</v>
      </c>
      <c r="K367" s="174" t="s">
        <v>173</v>
      </c>
      <c r="L367" s="38"/>
      <c r="M367" s="179" t="s">
        <v>1</v>
      </c>
      <c r="N367" s="180" t="s">
        <v>42</v>
      </c>
      <c r="O367" s="76"/>
      <c r="P367" s="181">
        <f>O367*H367</f>
        <v>0</v>
      </c>
      <c r="Q367" s="181">
        <v>0.000264725</v>
      </c>
      <c r="R367" s="181">
        <f>Q367*H367</f>
        <v>0.0023825249999999999</v>
      </c>
      <c r="S367" s="181">
        <v>0</v>
      </c>
      <c r="T367" s="182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83" t="s">
        <v>215</v>
      </c>
      <c r="AT367" s="183" t="s">
        <v>169</v>
      </c>
      <c r="AU367" s="183" t="s">
        <v>85</v>
      </c>
      <c r="AY367" s="18" t="s">
        <v>167</v>
      </c>
      <c r="BE367" s="184">
        <f>IF(N367="základní",J367,0)</f>
        <v>0</v>
      </c>
      <c r="BF367" s="184">
        <f>IF(N367="snížená",J367,0)</f>
        <v>0</v>
      </c>
      <c r="BG367" s="184">
        <f>IF(N367="zákl. přenesená",J367,0)</f>
        <v>0</v>
      </c>
      <c r="BH367" s="184">
        <f>IF(N367="sníž. přenesená",J367,0)</f>
        <v>0</v>
      </c>
      <c r="BI367" s="184">
        <f>IF(N367="nulová",J367,0)</f>
        <v>0</v>
      </c>
      <c r="BJ367" s="18" t="s">
        <v>8</v>
      </c>
      <c r="BK367" s="184">
        <f>ROUND(I367*H367,0)</f>
        <v>0</v>
      </c>
      <c r="BL367" s="18" t="s">
        <v>215</v>
      </c>
      <c r="BM367" s="183" t="s">
        <v>521</v>
      </c>
    </row>
    <row r="368" s="13" customFormat="1">
      <c r="A368" s="13"/>
      <c r="B368" s="185"/>
      <c r="C368" s="13"/>
      <c r="D368" s="186" t="s">
        <v>175</v>
      </c>
      <c r="E368" s="187" t="s">
        <v>1</v>
      </c>
      <c r="F368" s="188" t="s">
        <v>522</v>
      </c>
      <c r="G368" s="13"/>
      <c r="H368" s="189">
        <v>9</v>
      </c>
      <c r="I368" s="190"/>
      <c r="J368" s="13"/>
      <c r="K368" s="13"/>
      <c r="L368" s="185"/>
      <c r="M368" s="191"/>
      <c r="N368" s="192"/>
      <c r="O368" s="192"/>
      <c r="P368" s="192"/>
      <c r="Q368" s="192"/>
      <c r="R368" s="192"/>
      <c r="S368" s="192"/>
      <c r="T368" s="19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187" t="s">
        <v>175</v>
      </c>
      <c r="AU368" s="187" t="s">
        <v>85</v>
      </c>
      <c r="AV368" s="13" t="s">
        <v>85</v>
      </c>
      <c r="AW368" s="13" t="s">
        <v>33</v>
      </c>
      <c r="AX368" s="13" t="s">
        <v>77</v>
      </c>
      <c r="AY368" s="187" t="s">
        <v>167</v>
      </c>
    </row>
    <row r="369" s="15" customFormat="1">
      <c r="A369" s="15"/>
      <c r="B369" s="202"/>
      <c r="C369" s="15"/>
      <c r="D369" s="186" t="s">
        <v>175</v>
      </c>
      <c r="E369" s="203" t="s">
        <v>1</v>
      </c>
      <c r="F369" s="204" t="s">
        <v>179</v>
      </c>
      <c r="G369" s="15"/>
      <c r="H369" s="205">
        <v>9</v>
      </c>
      <c r="I369" s="206"/>
      <c r="J369" s="15"/>
      <c r="K369" s="15"/>
      <c r="L369" s="202"/>
      <c r="M369" s="207"/>
      <c r="N369" s="208"/>
      <c r="O369" s="208"/>
      <c r="P369" s="208"/>
      <c r="Q369" s="208"/>
      <c r="R369" s="208"/>
      <c r="S369" s="208"/>
      <c r="T369" s="209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03" t="s">
        <v>175</v>
      </c>
      <c r="AU369" s="203" t="s">
        <v>85</v>
      </c>
      <c r="AV369" s="15" t="s">
        <v>174</v>
      </c>
      <c r="AW369" s="15" t="s">
        <v>33</v>
      </c>
      <c r="AX369" s="15" t="s">
        <v>8</v>
      </c>
      <c r="AY369" s="203" t="s">
        <v>167</v>
      </c>
    </row>
    <row r="370" s="2" customFormat="1" ht="33" customHeight="1">
      <c r="A370" s="37"/>
      <c r="B370" s="171"/>
      <c r="C370" s="172" t="s">
        <v>523</v>
      </c>
      <c r="D370" s="172" t="s">
        <v>169</v>
      </c>
      <c r="E370" s="173" t="s">
        <v>524</v>
      </c>
      <c r="F370" s="174" t="s">
        <v>525</v>
      </c>
      <c r="G370" s="175" t="s">
        <v>188</v>
      </c>
      <c r="H370" s="176">
        <v>11.25</v>
      </c>
      <c r="I370" s="177"/>
      <c r="J370" s="178">
        <f>ROUND(I370*H370,0)</f>
        <v>0</v>
      </c>
      <c r="K370" s="174" t="s">
        <v>173</v>
      </c>
      <c r="L370" s="38"/>
      <c r="M370" s="179" t="s">
        <v>1</v>
      </c>
      <c r="N370" s="180" t="s">
        <v>42</v>
      </c>
      <c r="O370" s="76"/>
      <c r="P370" s="181">
        <f>O370*H370</f>
        <v>0</v>
      </c>
      <c r="Q370" s="181">
        <v>0.00026323749999999999</v>
      </c>
      <c r="R370" s="181">
        <f>Q370*H370</f>
        <v>0.0029614218750000001</v>
      </c>
      <c r="S370" s="181">
        <v>0</v>
      </c>
      <c r="T370" s="182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83" t="s">
        <v>215</v>
      </c>
      <c r="AT370" s="183" t="s">
        <v>169</v>
      </c>
      <c r="AU370" s="183" t="s">
        <v>85</v>
      </c>
      <c r="AY370" s="18" t="s">
        <v>167</v>
      </c>
      <c r="BE370" s="184">
        <f>IF(N370="základní",J370,0)</f>
        <v>0</v>
      </c>
      <c r="BF370" s="184">
        <f>IF(N370="snížená",J370,0)</f>
        <v>0</v>
      </c>
      <c r="BG370" s="184">
        <f>IF(N370="zákl. přenesená",J370,0)</f>
        <v>0</v>
      </c>
      <c r="BH370" s="184">
        <f>IF(N370="sníž. přenesená",J370,0)</f>
        <v>0</v>
      </c>
      <c r="BI370" s="184">
        <f>IF(N370="nulová",J370,0)</f>
        <v>0</v>
      </c>
      <c r="BJ370" s="18" t="s">
        <v>8</v>
      </c>
      <c r="BK370" s="184">
        <f>ROUND(I370*H370,0)</f>
        <v>0</v>
      </c>
      <c r="BL370" s="18" t="s">
        <v>215</v>
      </c>
      <c r="BM370" s="183" t="s">
        <v>526</v>
      </c>
    </row>
    <row r="371" s="13" customFormat="1">
      <c r="A371" s="13"/>
      <c r="B371" s="185"/>
      <c r="C371" s="13"/>
      <c r="D371" s="186" t="s">
        <v>175</v>
      </c>
      <c r="E371" s="187" t="s">
        <v>1</v>
      </c>
      <c r="F371" s="188" t="s">
        <v>527</v>
      </c>
      <c r="G371" s="13"/>
      <c r="H371" s="189">
        <v>11.25</v>
      </c>
      <c r="I371" s="190"/>
      <c r="J371" s="13"/>
      <c r="K371" s="13"/>
      <c r="L371" s="185"/>
      <c r="M371" s="191"/>
      <c r="N371" s="192"/>
      <c r="O371" s="192"/>
      <c r="P371" s="192"/>
      <c r="Q371" s="192"/>
      <c r="R371" s="192"/>
      <c r="S371" s="192"/>
      <c r="T371" s="19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187" t="s">
        <v>175</v>
      </c>
      <c r="AU371" s="187" t="s">
        <v>85</v>
      </c>
      <c r="AV371" s="13" t="s">
        <v>85</v>
      </c>
      <c r="AW371" s="13" t="s">
        <v>33</v>
      </c>
      <c r="AX371" s="13" t="s">
        <v>77</v>
      </c>
      <c r="AY371" s="187" t="s">
        <v>167</v>
      </c>
    </row>
    <row r="372" s="15" customFormat="1">
      <c r="A372" s="15"/>
      <c r="B372" s="202"/>
      <c r="C372" s="15"/>
      <c r="D372" s="186" t="s">
        <v>175</v>
      </c>
      <c r="E372" s="203" t="s">
        <v>1</v>
      </c>
      <c r="F372" s="204" t="s">
        <v>179</v>
      </c>
      <c r="G372" s="15"/>
      <c r="H372" s="205">
        <v>11.25</v>
      </c>
      <c r="I372" s="206"/>
      <c r="J372" s="15"/>
      <c r="K372" s="15"/>
      <c r="L372" s="202"/>
      <c r="M372" s="207"/>
      <c r="N372" s="208"/>
      <c r="O372" s="208"/>
      <c r="P372" s="208"/>
      <c r="Q372" s="208"/>
      <c r="R372" s="208"/>
      <c r="S372" s="208"/>
      <c r="T372" s="209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03" t="s">
        <v>175</v>
      </c>
      <c r="AU372" s="203" t="s">
        <v>85</v>
      </c>
      <c r="AV372" s="15" t="s">
        <v>174</v>
      </c>
      <c r="AW372" s="15" t="s">
        <v>33</v>
      </c>
      <c r="AX372" s="15" t="s">
        <v>8</v>
      </c>
      <c r="AY372" s="203" t="s">
        <v>167</v>
      </c>
    </row>
    <row r="373" s="2" customFormat="1" ht="24.15" customHeight="1">
      <c r="A373" s="37"/>
      <c r="B373" s="171"/>
      <c r="C373" s="210" t="s">
        <v>126</v>
      </c>
      <c r="D373" s="210" t="s">
        <v>206</v>
      </c>
      <c r="E373" s="211" t="s">
        <v>528</v>
      </c>
      <c r="F373" s="212" t="s">
        <v>529</v>
      </c>
      <c r="G373" s="213" t="s">
        <v>188</v>
      </c>
      <c r="H373" s="214">
        <v>20.25</v>
      </c>
      <c r="I373" s="215"/>
      <c r="J373" s="216">
        <f>ROUND(I373*H373,0)</f>
        <v>0</v>
      </c>
      <c r="K373" s="212" t="s">
        <v>173</v>
      </c>
      <c r="L373" s="217"/>
      <c r="M373" s="218" t="s">
        <v>1</v>
      </c>
      <c r="N373" s="219" t="s">
        <v>42</v>
      </c>
      <c r="O373" s="76"/>
      <c r="P373" s="181">
        <f>O373*H373</f>
        <v>0</v>
      </c>
      <c r="Q373" s="181">
        <v>0.02639</v>
      </c>
      <c r="R373" s="181">
        <f>Q373*H373</f>
        <v>0.53439749999999997</v>
      </c>
      <c r="S373" s="181">
        <v>0</v>
      </c>
      <c r="T373" s="182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83" t="s">
        <v>274</v>
      </c>
      <c r="AT373" s="183" t="s">
        <v>206</v>
      </c>
      <c r="AU373" s="183" t="s">
        <v>85</v>
      </c>
      <c r="AY373" s="18" t="s">
        <v>167</v>
      </c>
      <c r="BE373" s="184">
        <f>IF(N373="základní",J373,0)</f>
        <v>0</v>
      </c>
      <c r="BF373" s="184">
        <f>IF(N373="snížená",J373,0)</f>
        <v>0</v>
      </c>
      <c r="BG373" s="184">
        <f>IF(N373="zákl. přenesená",J373,0)</f>
        <v>0</v>
      </c>
      <c r="BH373" s="184">
        <f>IF(N373="sníž. přenesená",J373,0)</f>
        <v>0</v>
      </c>
      <c r="BI373" s="184">
        <f>IF(N373="nulová",J373,0)</f>
        <v>0</v>
      </c>
      <c r="BJ373" s="18" t="s">
        <v>8</v>
      </c>
      <c r="BK373" s="184">
        <f>ROUND(I373*H373,0)</f>
        <v>0</v>
      </c>
      <c r="BL373" s="18" t="s">
        <v>215</v>
      </c>
      <c r="BM373" s="183" t="s">
        <v>530</v>
      </c>
    </row>
    <row r="374" s="13" customFormat="1">
      <c r="A374" s="13"/>
      <c r="B374" s="185"/>
      <c r="C374" s="13"/>
      <c r="D374" s="186" t="s">
        <v>175</v>
      </c>
      <c r="E374" s="187" t="s">
        <v>1</v>
      </c>
      <c r="F374" s="188" t="s">
        <v>531</v>
      </c>
      <c r="G374" s="13"/>
      <c r="H374" s="189">
        <v>20.25</v>
      </c>
      <c r="I374" s="190"/>
      <c r="J374" s="13"/>
      <c r="K374" s="13"/>
      <c r="L374" s="185"/>
      <c r="M374" s="191"/>
      <c r="N374" s="192"/>
      <c r="O374" s="192"/>
      <c r="P374" s="192"/>
      <c r="Q374" s="192"/>
      <c r="R374" s="192"/>
      <c r="S374" s="192"/>
      <c r="T374" s="19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187" t="s">
        <v>175</v>
      </c>
      <c r="AU374" s="187" t="s">
        <v>85</v>
      </c>
      <c r="AV374" s="13" t="s">
        <v>85</v>
      </c>
      <c r="AW374" s="13" t="s">
        <v>33</v>
      </c>
      <c r="AX374" s="13" t="s">
        <v>8</v>
      </c>
      <c r="AY374" s="187" t="s">
        <v>167</v>
      </c>
    </row>
    <row r="375" s="2" customFormat="1" ht="24.15" customHeight="1">
      <c r="A375" s="37"/>
      <c r="B375" s="171"/>
      <c r="C375" s="172" t="s">
        <v>532</v>
      </c>
      <c r="D375" s="172" t="s">
        <v>169</v>
      </c>
      <c r="E375" s="173" t="s">
        <v>533</v>
      </c>
      <c r="F375" s="174" t="s">
        <v>534</v>
      </c>
      <c r="G375" s="175" t="s">
        <v>188</v>
      </c>
      <c r="H375" s="176">
        <v>9</v>
      </c>
      <c r="I375" s="177"/>
      <c r="J375" s="178">
        <f>ROUND(I375*H375,0)</f>
        <v>0</v>
      </c>
      <c r="K375" s="174" t="s">
        <v>173</v>
      </c>
      <c r="L375" s="38"/>
      <c r="M375" s="179" t="s">
        <v>1</v>
      </c>
      <c r="N375" s="180" t="s">
        <v>42</v>
      </c>
      <c r="O375" s="76"/>
      <c r="P375" s="181">
        <f>O375*H375</f>
        <v>0</v>
      </c>
      <c r="Q375" s="181">
        <v>0.00026848749999999999</v>
      </c>
      <c r="R375" s="181">
        <f>Q375*H375</f>
        <v>0.0024163875</v>
      </c>
      <c r="S375" s="181">
        <v>0</v>
      </c>
      <c r="T375" s="182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183" t="s">
        <v>215</v>
      </c>
      <c r="AT375" s="183" t="s">
        <v>169</v>
      </c>
      <c r="AU375" s="183" t="s">
        <v>85</v>
      </c>
      <c r="AY375" s="18" t="s">
        <v>167</v>
      </c>
      <c r="BE375" s="184">
        <f>IF(N375="základní",J375,0)</f>
        <v>0</v>
      </c>
      <c r="BF375" s="184">
        <f>IF(N375="snížená",J375,0)</f>
        <v>0</v>
      </c>
      <c r="BG375" s="184">
        <f>IF(N375="zákl. přenesená",J375,0)</f>
        <v>0</v>
      </c>
      <c r="BH375" s="184">
        <f>IF(N375="sníž. přenesená",J375,0)</f>
        <v>0</v>
      </c>
      <c r="BI375" s="184">
        <f>IF(N375="nulová",J375,0)</f>
        <v>0</v>
      </c>
      <c r="BJ375" s="18" t="s">
        <v>8</v>
      </c>
      <c r="BK375" s="184">
        <f>ROUND(I375*H375,0)</f>
        <v>0</v>
      </c>
      <c r="BL375" s="18" t="s">
        <v>215</v>
      </c>
      <c r="BM375" s="183" t="s">
        <v>535</v>
      </c>
    </row>
    <row r="376" s="13" customFormat="1">
      <c r="A376" s="13"/>
      <c r="B376" s="185"/>
      <c r="C376" s="13"/>
      <c r="D376" s="186" t="s">
        <v>175</v>
      </c>
      <c r="E376" s="187" t="s">
        <v>1</v>
      </c>
      <c r="F376" s="188" t="s">
        <v>522</v>
      </c>
      <c r="G376" s="13"/>
      <c r="H376" s="189">
        <v>9</v>
      </c>
      <c r="I376" s="190"/>
      <c r="J376" s="13"/>
      <c r="K376" s="13"/>
      <c r="L376" s="185"/>
      <c r="M376" s="191"/>
      <c r="N376" s="192"/>
      <c r="O376" s="192"/>
      <c r="P376" s="192"/>
      <c r="Q376" s="192"/>
      <c r="R376" s="192"/>
      <c r="S376" s="192"/>
      <c r="T376" s="19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87" t="s">
        <v>175</v>
      </c>
      <c r="AU376" s="187" t="s">
        <v>85</v>
      </c>
      <c r="AV376" s="13" t="s">
        <v>85</v>
      </c>
      <c r="AW376" s="13" t="s">
        <v>33</v>
      </c>
      <c r="AX376" s="13" t="s">
        <v>77</v>
      </c>
      <c r="AY376" s="187" t="s">
        <v>167</v>
      </c>
    </row>
    <row r="377" s="15" customFormat="1">
      <c r="A377" s="15"/>
      <c r="B377" s="202"/>
      <c r="C377" s="15"/>
      <c r="D377" s="186" t="s">
        <v>175</v>
      </c>
      <c r="E377" s="203" t="s">
        <v>1</v>
      </c>
      <c r="F377" s="204" t="s">
        <v>179</v>
      </c>
      <c r="G377" s="15"/>
      <c r="H377" s="205">
        <v>9</v>
      </c>
      <c r="I377" s="206"/>
      <c r="J377" s="15"/>
      <c r="K377" s="15"/>
      <c r="L377" s="202"/>
      <c r="M377" s="207"/>
      <c r="N377" s="208"/>
      <c r="O377" s="208"/>
      <c r="P377" s="208"/>
      <c r="Q377" s="208"/>
      <c r="R377" s="208"/>
      <c r="S377" s="208"/>
      <c r="T377" s="209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03" t="s">
        <v>175</v>
      </c>
      <c r="AU377" s="203" t="s">
        <v>85</v>
      </c>
      <c r="AV377" s="15" t="s">
        <v>174</v>
      </c>
      <c r="AW377" s="15" t="s">
        <v>33</v>
      </c>
      <c r="AX377" s="15" t="s">
        <v>8</v>
      </c>
      <c r="AY377" s="203" t="s">
        <v>167</v>
      </c>
    </row>
    <row r="378" s="2" customFormat="1" ht="33" customHeight="1">
      <c r="A378" s="37"/>
      <c r="B378" s="171"/>
      <c r="C378" s="172" t="s">
        <v>404</v>
      </c>
      <c r="D378" s="172" t="s">
        <v>169</v>
      </c>
      <c r="E378" s="173" t="s">
        <v>536</v>
      </c>
      <c r="F378" s="174" t="s">
        <v>537</v>
      </c>
      <c r="G378" s="175" t="s">
        <v>188</v>
      </c>
      <c r="H378" s="176">
        <v>15.75</v>
      </c>
      <c r="I378" s="177"/>
      <c r="J378" s="178">
        <f>ROUND(I378*H378,0)</f>
        <v>0</v>
      </c>
      <c r="K378" s="174" t="s">
        <v>173</v>
      </c>
      <c r="L378" s="38"/>
      <c r="M378" s="179" t="s">
        <v>1</v>
      </c>
      <c r="N378" s="180" t="s">
        <v>42</v>
      </c>
      <c r="O378" s="76"/>
      <c r="P378" s="181">
        <f>O378*H378</f>
        <v>0</v>
      </c>
      <c r="Q378" s="181">
        <v>0.00026797499999999999</v>
      </c>
      <c r="R378" s="181">
        <f>Q378*H378</f>
        <v>0.0042206062499999999</v>
      </c>
      <c r="S378" s="181">
        <v>0</v>
      </c>
      <c r="T378" s="182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183" t="s">
        <v>215</v>
      </c>
      <c r="AT378" s="183" t="s">
        <v>169</v>
      </c>
      <c r="AU378" s="183" t="s">
        <v>85</v>
      </c>
      <c r="AY378" s="18" t="s">
        <v>167</v>
      </c>
      <c r="BE378" s="184">
        <f>IF(N378="základní",J378,0)</f>
        <v>0</v>
      </c>
      <c r="BF378" s="184">
        <f>IF(N378="snížená",J378,0)</f>
        <v>0</v>
      </c>
      <c r="BG378" s="184">
        <f>IF(N378="zákl. přenesená",J378,0)</f>
        <v>0</v>
      </c>
      <c r="BH378" s="184">
        <f>IF(N378="sníž. přenesená",J378,0)</f>
        <v>0</v>
      </c>
      <c r="BI378" s="184">
        <f>IF(N378="nulová",J378,0)</f>
        <v>0</v>
      </c>
      <c r="BJ378" s="18" t="s">
        <v>8</v>
      </c>
      <c r="BK378" s="184">
        <f>ROUND(I378*H378,0)</f>
        <v>0</v>
      </c>
      <c r="BL378" s="18" t="s">
        <v>215</v>
      </c>
      <c r="BM378" s="183" t="s">
        <v>538</v>
      </c>
    </row>
    <row r="379" s="13" customFormat="1">
      <c r="A379" s="13"/>
      <c r="B379" s="185"/>
      <c r="C379" s="13"/>
      <c r="D379" s="186" t="s">
        <v>175</v>
      </c>
      <c r="E379" s="187" t="s">
        <v>1</v>
      </c>
      <c r="F379" s="188" t="s">
        <v>539</v>
      </c>
      <c r="G379" s="13"/>
      <c r="H379" s="189">
        <v>15.75</v>
      </c>
      <c r="I379" s="190"/>
      <c r="J379" s="13"/>
      <c r="K379" s="13"/>
      <c r="L379" s="185"/>
      <c r="M379" s="191"/>
      <c r="N379" s="192"/>
      <c r="O379" s="192"/>
      <c r="P379" s="192"/>
      <c r="Q379" s="192"/>
      <c r="R379" s="192"/>
      <c r="S379" s="192"/>
      <c r="T379" s="19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7" t="s">
        <v>175</v>
      </c>
      <c r="AU379" s="187" t="s">
        <v>85</v>
      </c>
      <c r="AV379" s="13" t="s">
        <v>85</v>
      </c>
      <c r="AW379" s="13" t="s">
        <v>33</v>
      </c>
      <c r="AX379" s="13" t="s">
        <v>77</v>
      </c>
      <c r="AY379" s="187" t="s">
        <v>167</v>
      </c>
    </row>
    <row r="380" s="15" customFormat="1">
      <c r="A380" s="15"/>
      <c r="B380" s="202"/>
      <c r="C380" s="15"/>
      <c r="D380" s="186" t="s">
        <v>175</v>
      </c>
      <c r="E380" s="203" t="s">
        <v>1</v>
      </c>
      <c r="F380" s="204" t="s">
        <v>179</v>
      </c>
      <c r="G380" s="15"/>
      <c r="H380" s="205">
        <v>15.75</v>
      </c>
      <c r="I380" s="206"/>
      <c r="J380" s="15"/>
      <c r="K380" s="15"/>
      <c r="L380" s="202"/>
      <c r="M380" s="207"/>
      <c r="N380" s="208"/>
      <c r="O380" s="208"/>
      <c r="P380" s="208"/>
      <c r="Q380" s="208"/>
      <c r="R380" s="208"/>
      <c r="S380" s="208"/>
      <c r="T380" s="209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03" t="s">
        <v>175</v>
      </c>
      <c r="AU380" s="203" t="s">
        <v>85</v>
      </c>
      <c r="AV380" s="15" t="s">
        <v>174</v>
      </c>
      <c r="AW380" s="15" t="s">
        <v>33</v>
      </c>
      <c r="AX380" s="15" t="s">
        <v>8</v>
      </c>
      <c r="AY380" s="203" t="s">
        <v>167</v>
      </c>
    </row>
    <row r="381" s="2" customFormat="1" ht="24.15" customHeight="1">
      <c r="A381" s="37"/>
      <c r="B381" s="171"/>
      <c r="C381" s="210" t="s">
        <v>540</v>
      </c>
      <c r="D381" s="210" t="s">
        <v>206</v>
      </c>
      <c r="E381" s="211" t="s">
        <v>541</v>
      </c>
      <c r="F381" s="212" t="s">
        <v>542</v>
      </c>
      <c r="G381" s="213" t="s">
        <v>188</v>
      </c>
      <c r="H381" s="214">
        <v>24.75</v>
      </c>
      <c r="I381" s="215"/>
      <c r="J381" s="216">
        <f>ROUND(I381*H381,0)</f>
        <v>0</v>
      </c>
      <c r="K381" s="212" t="s">
        <v>173</v>
      </c>
      <c r="L381" s="217"/>
      <c r="M381" s="218" t="s">
        <v>1</v>
      </c>
      <c r="N381" s="219" t="s">
        <v>42</v>
      </c>
      <c r="O381" s="76"/>
      <c r="P381" s="181">
        <f>O381*H381</f>
        <v>0</v>
      </c>
      <c r="Q381" s="181">
        <v>0.03056</v>
      </c>
      <c r="R381" s="181">
        <f>Q381*H381</f>
        <v>0.75636000000000003</v>
      </c>
      <c r="S381" s="181">
        <v>0</v>
      </c>
      <c r="T381" s="182">
        <f>S381*H381</f>
        <v>0</v>
      </c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R381" s="183" t="s">
        <v>274</v>
      </c>
      <c r="AT381" s="183" t="s">
        <v>206</v>
      </c>
      <c r="AU381" s="183" t="s">
        <v>85</v>
      </c>
      <c r="AY381" s="18" t="s">
        <v>167</v>
      </c>
      <c r="BE381" s="184">
        <f>IF(N381="základní",J381,0)</f>
        <v>0</v>
      </c>
      <c r="BF381" s="184">
        <f>IF(N381="snížená",J381,0)</f>
        <v>0</v>
      </c>
      <c r="BG381" s="184">
        <f>IF(N381="zákl. přenesená",J381,0)</f>
        <v>0</v>
      </c>
      <c r="BH381" s="184">
        <f>IF(N381="sníž. přenesená",J381,0)</f>
        <v>0</v>
      </c>
      <c r="BI381" s="184">
        <f>IF(N381="nulová",J381,0)</f>
        <v>0</v>
      </c>
      <c r="BJ381" s="18" t="s">
        <v>8</v>
      </c>
      <c r="BK381" s="184">
        <f>ROUND(I381*H381,0)</f>
        <v>0</v>
      </c>
      <c r="BL381" s="18" t="s">
        <v>215</v>
      </c>
      <c r="BM381" s="183" t="s">
        <v>543</v>
      </c>
    </row>
    <row r="382" s="13" customFormat="1">
      <c r="A382" s="13"/>
      <c r="B382" s="185"/>
      <c r="C382" s="13"/>
      <c r="D382" s="186" t="s">
        <v>175</v>
      </c>
      <c r="E382" s="187" t="s">
        <v>1</v>
      </c>
      <c r="F382" s="188" t="s">
        <v>544</v>
      </c>
      <c r="G382" s="13"/>
      <c r="H382" s="189">
        <v>24.75</v>
      </c>
      <c r="I382" s="190"/>
      <c r="J382" s="13"/>
      <c r="K382" s="13"/>
      <c r="L382" s="185"/>
      <c r="M382" s="191"/>
      <c r="N382" s="192"/>
      <c r="O382" s="192"/>
      <c r="P382" s="192"/>
      <c r="Q382" s="192"/>
      <c r="R382" s="192"/>
      <c r="S382" s="192"/>
      <c r="T382" s="19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187" t="s">
        <v>175</v>
      </c>
      <c r="AU382" s="187" t="s">
        <v>85</v>
      </c>
      <c r="AV382" s="13" t="s">
        <v>85</v>
      </c>
      <c r="AW382" s="13" t="s">
        <v>33</v>
      </c>
      <c r="AX382" s="13" t="s">
        <v>77</v>
      </c>
      <c r="AY382" s="187" t="s">
        <v>167</v>
      </c>
    </row>
    <row r="383" s="14" customFormat="1">
      <c r="A383" s="14"/>
      <c r="B383" s="194"/>
      <c r="C383" s="14"/>
      <c r="D383" s="186" t="s">
        <v>175</v>
      </c>
      <c r="E383" s="195" t="s">
        <v>1</v>
      </c>
      <c r="F383" s="196" t="s">
        <v>177</v>
      </c>
      <c r="G383" s="14"/>
      <c r="H383" s="197">
        <v>24.75</v>
      </c>
      <c r="I383" s="198"/>
      <c r="J383" s="14"/>
      <c r="K383" s="14"/>
      <c r="L383" s="194"/>
      <c r="M383" s="199"/>
      <c r="N383" s="200"/>
      <c r="O383" s="200"/>
      <c r="P383" s="200"/>
      <c r="Q383" s="200"/>
      <c r="R383" s="200"/>
      <c r="S383" s="200"/>
      <c r="T383" s="20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195" t="s">
        <v>175</v>
      </c>
      <c r="AU383" s="195" t="s">
        <v>85</v>
      </c>
      <c r="AV383" s="14" t="s">
        <v>178</v>
      </c>
      <c r="AW383" s="14" t="s">
        <v>33</v>
      </c>
      <c r="AX383" s="14" t="s">
        <v>8</v>
      </c>
      <c r="AY383" s="195" t="s">
        <v>167</v>
      </c>
    </row>
    <row r="384" s="2" customFormat="1" ht="24.15" customHeight="1">
      <c r="A384" s="37"/>
      <c r="B384" s="171"/>
      <c r="C384" s="172" t="s">
        <v>545</v>
      </c>
      <c r="D384" s="172" t="s">
        <v>169</v>
      </c>
      <c r="E384" s="173" t="s">
        <v>546</v>
      </c>
      <c r="F384" s="174" t="s">
        <v>547</v>
      </c>
      <c r="G384" s="175" t="s">
        <v>194</v>
      </c>
      <c r="H384" s="176">
        <v>1.3029999999999999</v>
      </c>
      <c r="I384" s="177"/>
      <c r="J384" s="178">
        <f>ROUND(I384*H384,0)</f>
        <v>0</v>
      </c>
      <c r="K384" s="174" t="s">
        <v>173</v>
      </c>
      <c r="L384" s="38"/>
      <c r="M384" s="179" t="s">
        <v>1</v>
      </c>
      <c r="N384" s="180" t="s">
        <v>42</v>
      </c>
      <c r="O384" s="76"/>
      <c r="P384" s="181">
        <f>O384*H384</f>
        <v>0</v>
      </c>
      <c r="Q384" s="181">
        <v>0</v>
      </c>
      <c r="R384" s="181">
        <f>Q384*H384</f>
        <v>0</v>
      </c>
      <c r="S384" s="181">
        <v>0</v>
      </c>
      <c r="T384" s="182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83" t="s">
        <v>215</v>
      </c>
      <c r="AT384" s="183" t="s">
        <v>169</v>
      </c>
      <c r="AU384" s="183" t="s">
        <v>85</v>
      </c>
      <c r="AY384" s="18" t="s">
        <v>167</v>
      </c>
      <c r="BE384" s="184">
        <f>IF(N384="základní",J384,0)</f>
        <v>0</v>
      </c>
      <c r="BF384" s="184">
        <f>IF(N384="snížená",J384,0)</f>
        <v>0</v>
      </c>
      <c r="BG384" s="184">
        <f>IF(N384="zákl. přenesená",J384,0)</f>
        <v>0</v>
      </c>
      <c r="BH384" s="184">
        <f>IF(N384="sníž. přenesená",J384,0)</f>
        <v>0</v>
      </c>
      <c r="BI384" s="184">
        <f>IF(N384="nulová",J384,0)</f>
        <v>0</v>
      </c>
      <c r="BJ384" s="18" t="s">
        <v>8</v>
      </c>
      <c r="BK384" s="184">
        <f>ROUND(I384*H384,0)</f>
        <v>0</v>
      </c>
      <c r="BL384" s="18" t="s">
        <v>215</v>
      </c>
      <c r="BM384" s="183" t="s">
        <v>548</v>
      </c>
    </row>
    <row r="385" s="12" customFormat="1" ht="22.8" customHeight="1">
      <c r="A385" s="12"/>
      <c r="B385" s="158"/>
      <c r="C385" s="12"/>
      <c r="D385" s="159" t="s">
        <v>76</v>
      </c>
      <c r="E385" s="169" t="s">
        <v>549</v>
      </c>
      <c r="F385" s="169" t="s">
        <v>550</v>
      </c>
      <c r="G385" s="12"/>
      <c r="H385" s="12"/>
      <c r="I385" s="161"/>
      <c r="J385" s="170">
        <f>BK385</f>
        <v>0</v>
      </c>
      <c r="K385" s="12"/>
      <c r="L385" s="158"/>
      <c r="M385" s="163"/>
      <c r="N385" s="164"/>
      <c r="O385" s="164"/>
      <c r="P385" s="165">
        <f>SUM(P386:P401)</f>
        <v>0</v>
      </c>
      <c r="Q385" s="164"/>
      <c r="R385" s="165">
        <f>SUM(R386:R401)</f>
        <v>1.5256082957750001</v>
      </c>
      <c r="S385" s="164"/>
      <c r="T385" s="166">
        <f>SUM(T386:T401)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159" t="s">
        <v>85</v>
      </c>
      <c r="AT385" s="167" t="s">
        <v>76</v>
      </c>
      <c r="AU385" s="167" t="s">
        <v>8</v>
      </c>
      <c r="AY385" s="159" t="s">
        <v>167</v>
      </c>
      <c r="BK385" s="168">
        <f>SUM(BK386:BK401)</f>
        <v>0</v>
      </c>
    </row>
    <row r="386" s="2" customFormat="1" ht="24.15" customHeight="1">
      <c r="A386" s="37"/>
      <c r="B386" s="171"/>
      <c r="C386" s="172" t="s">
        <v>551</v>
      </c>
      <c r="D386" s="172" t="s">
        <v>169</v>
      </c>
      <c r="E386" s="173" t="s">
        <v>552</v>
      </c>
      <c r="F386" s="174" t="s">
        <v>553</v>
      </c>
      <c r="G386" s="175" t="s">
        <v>232</v>
      </c>
      <c r="H386" s="176">
        <v>3</v>
      </c>
      <c r="I386" s="177"/>
      <c r="J386" s="178">
        <f>ROUND(I386*H386,0)</f>
        <v>0</v>
      </c>
      <c r="K386" s="174" t="s">
        <v>173</v>
      </c>
      <c r="L386" s="38"/>
      <c r="M386" s="179" t="s">
        <v>1</v>
      </c>
      <c r="N386" s="180" t="s">
        <v>42</v>
      </c>
      <c r="O386" s="76"/>
      <c r="P386" s="181">
        <f>O386*H386</f>
        <v>0</v>
      </c>
      <c r="Q386" s="181">
        <v>0.00084599999999999996</v>
      </c>
      <c r="R386" s="181">
        <f>Q386*H386</f>
        <v>0.0025379999999999999</v>
      </c>
      <c r="S386" s="181">
        <v>0</v>
      </c>
      <c r="T386" s="182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183" t="s">
        <v>215</v>
      </c>
      <c r="AT386" s="183" t="s">
        <v>169</v>
      </c>
      <c r="AU386" s="183" t="s">
        <v>85</v>
      </c>
      <c r="AY386" s="18" t="s">
        <v>167</v>
      </c>
      <c r="BE386" s="184">
        <f>IF(N386="základní",J386,0)</f>
        <v>0</v>
      </c>
      <c r="BF386" s="184">
        <f>IF(N386="snížená",J386,0)</f>
        <v>0</v>
      </c>
      <c r="BG386" s="184">
        <f>IF(N386="zákl. přenesená",J386,0)</f>
        <v>0</v>
      </c>
      <c r="BH386" s="184">
        <f>IF(N386="sníž. přenesená",J386,0)</f>
        <v>0</v>
      </c>
      <c r="BI386" s="184">
        <f>IF(N386="nulová",J386,0)</f>
        <v>0</v>
      </c>
      <c r="BJ386" s="18" t="s">
        <v>8</v>
      </c>
      <c r="BK386" s="184">
        <f>ROUND(I386*H386,0)</f>
        <v>0</v>
      </c>
      <c r="BL386" s="18" t="s">
        <v>215</v>
      </c>
      <c r="BM386" s="183" t="s">
        <v>554</v>
      </c>
    </row>
    <row r="387" s="13" customFormat="1">
      <c r="A387" s="13"/>
      <c r="B387" s="185"/>
      <c r="C387" s="13"/>
      <c r="D387" s="186" t="s">
        <v>175</v>
      </c>
      <c r="E387" s="187" t="s">
        <v>1</v>
      </c>
      <c r="F387" s="188" t="s">
        <v>555</v>
      </c>
      <c r="G387" s="13"/>
      <c r="H387" s="189">
        <v>3</v>
      </c>
      <c r="I387" s="190"/>
      <c r="J387" s="13"/>
      <c r="K387" s="13"/>
      <c r="L387" s="185"/>
      <c r="M387" s="191"/>
      <c r="N387" s="192"/>
      <c r="O387" s="192"/>
      <c r="P387" s="192"/>
      <c r="Q387" s="192"/>
      <c r="R387" s="192"/>
      <c r="S387" s="192"/>
      <c r="T387" s="19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187" t="s">
        <v>175</v>
      </c>
      <c r="AU387" s="187" t="s">
        <v>85</v>
      </c>
      <c r="AV387" s="13" t="s">
        <v>85</v>
      </c>
      <c r="AW387" s="13" t="s">
        <v>33</v>
      </c>
      <c r="AX387" s="13" t="s">
        <v>77</v>
      </c>
      <c r="AY387" s="187" t="s">
        <v>167</v>
      </c>
    </row>
    <row r="388" s="15" customFormat="1">
      <c r="A388" s="15"/>
      <c r="B388" s="202"/>
      <c r="C388" s="15"/>
      <c r="D388" s="186" t="s">
        <v>175</v>
      </c>
      <c r="E388" s="203" t="s">
        <v>1</v>
      </c>
      <c r="F388" s="204" t="s">
        <v>179</v>
      </c>
      <c r="G388" s="15"/>
      <c r="H388" s="205">
        <v>3</v>
      </c>
      <c r="I388" s="206"/>
      <c r="J388" s="15"/>
      <c r="K388" s="15"/>
      <c r="L388" s="202"/>
      <c r="M388" s="207"/>
      <c r="N388" s="208"/>
      <c r="O388" s="208"/>
      <c r="P388" s="208"/>
      <c r="Q388" s="208"/>
      <c r="R388" s="208"/>
      <c r="S388" s="208"/>
      <c r="T388" s="209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03" t="s">
        <v>175</v>
      </c>
      <c r="AU388" s="203" t="s">
        <v>85</v>
      </c>
      <c r="AV388" s="15" t="s">
        <v>174</v>
      </c>
      <c r="AW388" s="15" t="s">
        <v>33</v>
      </c>
      <c r="AX388" s="15" t="s">
        <v>8</v>
      </c>
      <c r="AY388" s="203" t="s">
        <v>167</v>
      </c>
    </row>
    <row r="389" s="2" customFormat="1" ht="24.15" customHeight="1">
      <c r="A389" s="37"/>
      <c r="B389" s="171"/>
      <c r="C389" s="210" t="s">
        <v>556</v>
      </c>
      <c r="D389" s="210" t="s">
        <v>206</v>
      </c>
      <c r="E389" s="211" t="s">
        <v>557</v>
      </c>
      <c r="F389" s="212" t="s">
        <v>558</v>
      </c>
      <c r="G389" s="213" t="s">
        <v>232</v>
      </c>
      <c r="H389" s="214">
        <v>2</v>
      </c>
      <c r="I389" s="215"/>
      <c r="J389" s="216">
        <f>ROUND(I389*H389,0)</f>
        <v>0</v>
      </c>
      <c r="K389" s="212" t="s">
        <v>1</v>
      </c>
      <c r="L389" s="217"/>
      <c r="M389" s="218" t="s">
        <v>1</v>
      </c>
      <c r="N389" s="219" t="s">
        <v>42</v>
      </c>
      <c r="O389" s="76"/>
      <c r="P389" s="181">
        <f>O389*H389</f>
        <v>0</v>
      </c>
      <c r="Q389" s="181">
        <v>0.48999999999999999</v>
      </c>
      <c r="R389" s="181">
        <f>Q389*H389</f>
        <v>0.97999999999999998</v>
      </c>
      <c r="S389" s="181">
        <v>0</v>
      </c>
      <c r="T389" s="182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183" t="s">
        <v>274</v>
      </c>
      <c r="AT389" s="183" t="s">
        <v>206</v>
      </c>
      <c r="AU389" s="183" t="s">
        <v>85</v>
      </c>
      <c r="AY389" s="18" t="s">
        <v>167</v>
      </c>
      <c r="BE389" s="184">
        <f>IF(N389="základní",J389,0)</f>
        <v>0</v>
      </c>
      <c r="BF389" s="184">
        <f>IF(N389="snížená",J389,0)</f>
        <v>0</v>
      </c>
      <c r="BG389" s="184">
        <f>IF(N389="zákl. přenesená",J389,0)</f>
        <v>0</v>
      </c>
      <c r="BH389" s="184">
        <f>IF(N389="sníž. přenesená",J389,0)</f>
        <v>0</v>
      </c>
      <c r="BI389" s="184">
        <f>IF(N389="nulová",J389,0)</f>
        <v>0</v>
      </c>
      <c r="BJ389" s="18" t="s">
        <v>8</v>
      </c>
      <c r="BK389" s="184">
        <f>ROUND(I389*H389,0)</f>
        <v>0</v>
      </c>
      <c r="BL389" s="18" t="s">
        <v>215</v>
      </c>
      <c r="BM389" s="183" t="s">
        <v>559</v>
      </c>
    </row>
    <row r="390" s="13" customFormat="1">
      <c r="A390" s="13"/>
      <c r="B390" s="185"/>
      <c r="C390" s="13"/>
      <c r="D390" s="186" t="s">
        <v>175</v>
      </c>
      <c r="E390" s="187" t="s">
        <v>1</v>
      </c>
      <c r="F390" s="188" t="s">
        <v>85</v>
      </c>
      <c r="G390" s="13"/>
      <c r="H390" s="189">
        <v>2</v>
      </c>
      <c r="I390" s="190"/>
      <c r="J390" s="13"/>
      <c r="K390" s="13"/>
      <c r="L390" s="185"/>
      <c r="M390" s="191"/>
      <c r="N390" s="192"/>
      <c r="O390" s="192"/>
      <c r="P390" s="192"/>
      <c r="Q390" s="192"/>
      <c r="R390" s="192"/>
      <c r="S390" s="192"/>
      <c r="T390" s="19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87" t="s">
        <v>175</v>
      </c>
      <c r="AU390" s="187" t="s">
        <v>85</v>
      </c>
      <c r="AV390" s="13" t="s">
        <v>85</v>
      </c>
      <c r="AW390" s="13" t="s">
        <v>33</v>
      </c>
      <c r="AX390" s="13" t="s">
        <v>8</v>
      </c>
      <c r="AY390" s="187" t="s">
        <v>167</v>
      </c>
    </row>
    <row r="391" s="2" customFormat="1" ht="24.15" customHeight="1">
      <c r="A391" s="37"/>
      <c r="B391" s="171"/>
      <c r="C391" s="210" t="s">
        <v>560</v>
      </c>
      <c r="D391" s="210" t="s">
        <v>206</v>
      </c>
      <c r="E391" s="211" t="s">
        <v>561</v>
      </c>
      <c r="F391" s="212" t="s">
        <v>562</v>
      </c>
      <c r="G391" s="213" t="s">
        <v>232</v>
      </c>
      <c r="H391" s="214">
        <v>1</v>
      </c>
      <c r="I391" s="215"/>
      <c r="J391" s="216">
        <f>ROUND(I391*H391,0)</f>
        <v>0</v>
      </c>
      <c r="K391" s="212" t="s">
        <v>1</v>
      </c>
      <c r="L391" s="217"/>
      <c r="M391" s="218" t="s">
        <v>1</v>
      </c>
      <c r="N391" s="219" t="s">
        <v>42</v>
      </c>
      <c r="O391" s="76"/>
      <c r="P391" s="181">
        <f>O391*H391</f>
        <v>0</v>
      </c>
      <c r="Q391" s="181">
        <v>0.503</v>
      </c>
      <c r="R391" s="181">
        <f>Q391*H391</f>
        <v>0.503</v>
      </c>
      <c r="S391" s="181">
        <v>0</v>
      </c>
      <c r="T391" s="182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3" t="s">
        <v>274</v>
      </c>
      <c r="AT391" s="183" t="s">
        <v>206</v>
      </c>
      <c r="AU391" s="183" t="s">
        <v>85</v>
      </c>
      <c r="AY391" s="18" t="s">
        <v>167</v>
      </c>
      <c r="BE391" s="184">
        <f>IF(N391="základní",J391,0)</f>
        <v>0</v>
      </c>
      <c r="BF391" s="184">
        <f>IF(N391="snížená",J391,0)</f>
        <v>0</v>
      </c>
      <c r="BG391" s="184">
        <f>IF(N391="zákl. přenesená",J391,0)</f>
        <v>0</v>
      </c>
      <c r="BH391" s="184">
        <f>IF(N391="sníž. přenesená",J391,0)</f>
        <v>0</v>
      </c>
      <c r="BI391" s="184">
        <f>IF(N391="nulová",J391,0)</f>
        <v>0</v>
      </c>
      <c r="BJ391" s="18" t="s">
        <v>8</v>
      </c>
      <c r="BK391" s="184">
        <f>ROUND(I391*H391,0)</f>
        <v>0</v>
      </c>
      <c r="BL391" s="18" t="s">
        <v>215</v>
      </c>
      <c r="BM391" s="183" t="s">
        <v>563</v>
      </c>
    </row>
    <row r="392" s="13" customFormat="1">
      <c r="A392" s="13"/>
      <c r="B392" s="185"/>
      <c r="C392" s="13"/>
      <c r="D392" s="186" t="s">
        <v>175</v>
      </c>
      <c r="E392" s="187" t="s">
        <v>1</v>
      </c>
      <c r="F392" s="188" t="s">
        <v>8</v>
      </c>
      <c r="G392" s="13"/>
      <c r="H392" s="189">
        <v>1</v>
      </c>
      <c r="I392" s="190"/>
      <c r="J392" s="13"/>
      <c r="K392" s="13"/>
      <c r="L392" s="185"/>
      <c r="M392" s="191"/>
      <c r="N392" s="192"/>
      <c r="O392" s="192"/>
      <c r="P392" s="192"/>
      <c r="Q392" s="192"/>
      <c r="R392" s="192"/>
      <c r="S392" s="192"/>
      <c r="T392" s="19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187" t="s">
        <v>175</v>
      </c>
      <c r="AU392" s="187" t="s">
        <v>85</v>
      </c>
      <c r="AV392" s="13" t="s">
        <v>85</v>
      </c>
      <c r="AW392" s="13" t="s">
        <v>33</v>
      </c>
      <c r="AX392" s="13" t="s">
        <v>8</v>
      </c>
      <c r="AY392" s="187" t="s">
        <v>167</v>
      </c>
    </row>
    <row r="393" s="2" customFormat="1" ht="24.15" customHeight="1">
      <c r="A393" s="37"/>
      <c r="B393" s="171"/>
      <c r="C393" s="172" t="s">
        <v>407</v>
      </c>
      <c r="D393" s="172" t="s">
        <v>169</v>
      </c>
      <c r="E393" s="173" t="s">
        <v>564</v>
      </c>
      <c r="F393" s="174" t="s">
        <v>565</v>
      </c>
      <c r="G393" s="175" t="s">
        <v>232</v>
      </c>
      <c r="H393" s="176">
        <v>4</v>
      </c>
      <c r="I393" s="177"/>
      <c r="J393" s="178">
        <f>ROUND(I393*H393,0)</f>
        <v>0</v>
      </c>
      <c r="K393" s="174" t="s">
        <v>173</v>
      </c>
      <c r="L393" s="38"/>
      <c r="M393" s="179" t="s">
        <v>1</v>
      </c>
      <c r="N393" s="180" t="s">
        <v>42</v>
      </c>
      <c r="O393" s="76"/>
      <c r="P393" s="181">
        <f>O393*H393</f>
        <v>0</v>
      </c>
      <c r="Q393" s="181">
        <v>0</v>
      </c>
      <c r="R393" s="181">
        <f>Q393*H393</f>
        <v>0</v>
      </c>
      <c r="S393" s="181">
        <v>0</v>
      </c>
      <c r="T393" s="182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183" t="s">
        <v>215</v>
      </c>
      <c r="AT393" s="183" t="s">
        <v>169</v>
      </c>
      <c r="AU393" s="183" t="s">
        <v>85</v>
      </c>
      <c r="AY393" s="18" t="s">
        <v>167</v>
      </c>
      <c r="BE393" s="184">
        <f>IF(N393="základní",J393,0)</f>
        <v>0</v>
      </c>
      <c r="BF393" s="184">
        <f>IF(N393="snížená",J393,0)</f>
        <v>0</v>
      </c>
      <c r="BG393" s="184">
        <f>IF(N393="zákl. přenesená",J393,0)</f>
        <v>0</v>
      </c>
      <c r="BH393" s="184">
        <f>IF(N393="sníž. přenesená",J393,0)</f>
        <v>0</v>
      </c>
      <c r="BI393" s="184">
        <f>IF(N393="nulová",J393,0)</f>
        <v>0</v>
      </c>
      <c r="BJ393" s="18" t="s">
        <v>8</v>
      </c>
      <c r="BK393" s="184">
        <f>ROUND(I393*H393,0)</f>
        <v>0</v>
      </c>
      <c r="BL393" s="18" t="s">
        <v>215</v>
      </c>
      <c r="BM393" s="183" t="s">
        <v>566</v>
      </c>
    </row>
    <row r="394" s="13" customFormat="1">
      <c r="A394" s="13"/>
      <c r="B394" s="185"/>
      <c r="C394" s="13"/>
      <c r="D394" s="186" t="s">
        <v>175</v>
      </c>
      <c r="E394" s="187" t="s">
        <v>1</v>
      </c>
      <c r="F394" s="188" t="s">
        <v>567</v>
      </c>
      <c r="G394" s="13"/>
      <c r="H394" s="189">
        <v>4</v>
      </c>
      <c r="I394" s="190"/>
      <c r="J394" s="13"/>
      <c r="K394" s="13"/>
      <c r="L394" s="185"/>
      <c r="M394" s="191"/>
      <c r="N394" s="192"/>
      <c r="O394" s="192"/>
      <c r="P394" s="192"/>
      <c r="Q394" s="192"/>
      <c r="R394" s="192"/>
      <c r="S394" s="192"/>
      <c r="T394" s="19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187" t="s">
        <v>175</v>
      </c>
      <c r="AU394" s="187" t="s">
        <v>85</v>
      </c>
      <c r="AV394" s="13" t="s">
        <v>85</v>
      </c>
      <c r="AW394" s="13" t="s">
        <v>33</v>
      </c>
      <c r="AX394" s="13" t="s">
        <v>8</v>
      </c>
      <c r="AY394" s="187" t="s">
        <v>167</v>
      </c>
    </row>
    <row r="395" s="2" customFormat="1" ht="16.5" customHeight="1">
      <c r="A395" s="37"/>
      <c r="B395" s="171"/>
      <c r="C395" s="210" t="s">
        <v>568</v>
      </c>
      <c r="D395" s="210" t="s">
        <v>206</v>
      </c>
      <c r="E395" s="211" t="s">
        <v>348</v>
      </c>
      <c r="F395" s="212" t="s">
        <v>349</v>
      </c>
      <c r="G395" s="213" t="s">
        <v>232</v>
      </c>
      <c r="H395" s="214">
        <v>4</v>
      </c>
      <c r="I395" s="215"/>
      <c r="J395" s="216">
        <f>ROUND(I395*H395,0)</f>
        <v>0</v>
      </c>
      <c r="K395" s="212" t="s">
        <v>1</v>
      </c>
      <c r="L395" s="217"/>
      <c r="M395" s="218" t="s">
        <v>1</v>
      </c>
      <c r="N395" s="219" t="s">
        <v>42</v>
      </c>
      <c r="O395" s="76"/>
      <c r="P395" s="181">
        <f>O395*H395</f>
        <v>0</v>
      </c>
      <c r="Q395" s="181">
        <v>0.00164</v>
      </c>
      <c r="R395" s="181">
        <f>Q395*H395</f>
        <v>0.0065599999999999999</v>
      </c>
      <c r="S395" s="181">
        <v>0</v>
      </c>
      <c r="T395" s="182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183" t="s">
        <v>274</v>
      </c>
      <c r="AT395" s="183" t="s">
        <v>206</v>
      </c>
      <c r="AU395" s="183" t="s">
        <v>85</v>
      </c>
      <c r="AY395" s="18" t="s">
        <v>167</v>
      </c>
      <c r="BE395" s="184">
        <f>IF(N395="základní",J395,0)</f>
        <v>0</v>
      </c>
      <c r="BF395" s="184">
        <f>IF(N395="snížená",J395,0)</f>
        <v>0</v>
      </c>
      <c r="BG395" s="184">
        <f>IF(N395="zákl. přenesená",J395,0)</f>
        <v>0</v>
      </c>
      <c r="BH395" s="184">
        <f>IF(N395="sníž. přenesená",J395,0)</f>
        <v>0</v>
      </c>
      <c r="BI395" s="184">
        <f>IF(N395="nulová",J395,0)</f>
        <v>0</v>
      </c>
      <c r="BJ395" s="18" t="s">
        <v>8</v>
      </c>
      <c r="BK395" s="184">
        <f>ROUND(I395*H395,0)</f>
        <v>0</v>
      </c>
      <c r="BL395" s="18" t="s">
        <v>215</v>
      </c>
      <c r="BM395" s="183" t="s">
        <v>569</v>
      </c>
    </row>
    <row r="396" s="13" customFormat="1">
      <c r="A396" s="13"/>
      <c r="B396" s="185"/>
      <c r="C396" s="13"/>
      <c r="D396" s="186" t="s">
        <v>175</v>
      </c>
      <c r="E396" s="187" t="s">
        <v>1</v>
      </c>
      <c r="F396" s="188" t="s">
        <v>567</v>
      </c>
      <c r="G396" s="13"/>
      <c r="H396" s="189">
        <v>4</v>
      </c>
      <c r="I396" s="190"/>
      <c r="J396" s="13"/>
      <c r="K396" s="13"/>
      <c r="L396" s="185"/>
      <c r="M396" s="191"/>
      <c r="N396" s="192"/>
      <c r="O396" s="192"/>
      <c r="P396" s="192"/>
      <c r="Q396" s="192"/>
      <c r="R396" s="192"/>
      <c r="S396" s="192"/>
      <c r="T396" s="19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187" t="s">
        <v>175</v>
      </c>
      <c r="AU396" s="187" t="s">
        <v>85</v>
      </c>
      <c r="AV396" s="13" t="s">
        <v>85</v>
      </c>
      <c r="AW396" s="13" t="s">
        <v>33</v>
      </c>
      <c r="AX396" s="13" t="s">
        <v>8</v>
      </c>
      <c r="AY396" s="187" t="s">
        <v>167</v>
      </c>
    </row>
    <row r="397" s="2" customFormat="1" ht="24.15" customHeight="1">
      <c r="A397" s="37"/>
      <c r="B397" s="171"/>
      <c r="C397" s="172" t="s">
        <v>412</v>
      </c>
      <c r="D397" s="172" t="s">
        <v>169</v>
      </c>
      <c r="E397" s="173" t="s">
        <v>570</v>
      </c>
      <c r="F397" s="174" t="s">
        <v>571</v>
      </c>
      <c r="G397" s="175" t="s">
        <v>572</v>
      </c>
      <c r="H397" s="176">
        <v>29.462</v>
      </c>
      <c r="I397" s="177"/>
      <c r="J397" s="178">
        <f>ROUND(I397*H397,0)</f>
        <v>0</v>
      </c>
      <c r="K397" s="174" t="s">
        <v>173</v>
      </c>
      <c r="L397" s="38"/>
      <c r="M397" s="179" t="s">
        <v>1</v>
      </c>
      <c r="N397" s="180" t="s">
        <v>42</v>
      </c>
      <c r="O397" s="76"/>
      <c r="P397" s="181">
        <f>O397*H397</f>
        <v>0</v>
      </c>
      <c r="Q397" s="181">
        <v>5.1262499999999999E-05</v>
      </c>
      <c r="R397" s="181">
        <f>Q397*H397</f>
        <v>0.001510295775</v>
      </c>
      <c r="S397" s="181">
        <v>0</v>
      </c>
      <c r="T397" s="182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183" t="s">
        <v>215</v>
      </c>
      <c r="AT397" s="183" t="s">
        <v>169</v>
      </c>
      <c r="AU397" s="183" t="s">
        <v>85</v>
      </c>
      <c r="AY397" s="18" t="s">
        <v>167</v>
      </c>
      <c r="BE397" s="184">
        <f>IF(N397="základní",J397,0)</f>
        <v>0</v>
      </c>
      <c r="BF397" s="184">
        <f>IF(N397="snížená",J397,0)</f>
        <v>0</v>
      </c>
      <c r="BG397" s="184">
        <f>IF(N397="zákl. přenesená",J397,0)</f>
        <v>0</v>
      </c>
      <c r="BH397" s="184">
        <f>IF(N397="sníž. přenesená",J397,0)</f>
        <v>0</v>
      </c>
      <c r="BI397" s="184">
        <f>IF(N397="nulová",J397,0)</f>
        <v>0</v>
      </c>
      <c r="BJ397" s="18" t="s">
        <v>8</v>
      </c>
      <c r="BK397" s="184">
        <f>ROUND(I397*H397,0)</f>
        <v>0</v>
      </c>
      <c r="BL397" s="18" t="s">
        <v>215</v>
      </c>
      <c r="BM397" s="183" t="s">
        <v>573</v>
      </c>
    </row>
    <row r="398" s="13" customFormat="1">
      <c r="A398" s="13"/>
      <c r="B398" s="185"/>
      <c r="C398" s="13"/>
      <c r="D398" s="186" t="s">
        <v>175</v>
      </c>
      <c r="E398" s="187" t="s">
        <v>1</v>
      </c>
      <c r="F398" s="188" t="s">
        <v>574</v>
      </c>
      <c r="G398" s="13"/>
      <c r="H398" s="189">
        <v>29.462</v>
      </c>
      <c r="I398" s="190"/>
      <c r="J398" s="13"/>
      <c r="K398" s="13"/>
      <c r="L398" s="185"/>
      <c r="M398" s="191"/>
      <c r="N398" s="192"/>
      <c r="O398" s="192"/>
      <c r="P398" s="192"/>
      <c r="Q398" s="192"/>
      <c r="R398" s="192"/>
      <c r="S398" s="192"/>
      <c r="T398" s="19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187" t="s">
        <v>175</v>
      </c>
      <c r="AU398" s="187" t="s">
        <v>85</v>
      </c>
      <c r="AV398" s="13" t="s">
        <v>85</v>
      </c>
      <c r="AW398" s="13" t="s">
        <v>33</v>
      </c>
      <c r="AX398" s="13" t="s">
        <v>8</v>
      </c>
      <c r="AY398" s="187" t="s">
        <v>167</v>
      </c>
    </row>
    <row r="399" s="2" customFormat="1" ht="24.15" customHeight="1">
      <c r="A399" s="37"/>
      <c r="B399" s="171"/>
      <c r="C399" s="210" t="s">
        <v>575</v>
      </c>
      <c r="D399" s="210" t="s">
        <v>206</v>
      </c>
      <c r="E399" s="211" t="s">
        <v>576</v>
      </c>
      <c r="F399" s="212" t="s">
        <v>577</v>
      </c>
      <c r="G399" s="213" t="s">
        <v>194</v>
      </c>
      <c r="H399" s="214">
        <v>0.032000000000000001</v>
      </c>
      <c r="I399" s="215"/>
      <c r="J399" s="216">
        <f>ROUND(I399*H399,0)</f>
        <v>0</v>
      </c>
      <c r="K399" s="212" t="s">
        <v>173</v>
      </c>
      <c r="L399" s="217"/>
      <c r="M399" s="218" t="s">
        <v>1</v>
      </c>
      <c r="N399" s="219" t="s">
        <v>42</v>
      </c>
      <c r="O399" s="76"/>
      <c r="P399" s="181">
        <f>O399*H399</f>
        <v>0</v>
      </c>
      <c r="Q399" s="181">
        <v>1</v>
      </c>
      <c r="R399" s="181">
        <f>Q399*H399</f>
        <v>0.032000000000000001</v>
      </c>
      <c r="S399" s="181">
        <v>0</v>
      </c>
      <c r="T399" s="182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83" t="s">
        <v>274</v>
      </c>
      <c r="AT399" s="183" t="s">
        <v>206</v>
      </c>
      <c r="AU399" s="183" t="s">
        <v>85</v>
      </c>
      <c r="AY399" s="18" t="s">
        <v>167</v>
      </c>
      <c r="BE399" s="184">
        <f>IF(N399="základní",J399,0)</f>
        <v>0</v>
      </c>
      <c r="BF399" s="184">
        <f>IF(N399="snížená",J399,0)</f>
        <v>0</v>
      </c>
      <c r="BG399" s="184">
        <f>IF(N399="zákl. přenesená",J399,0)</f>
        <v>0</v>
      </c>
      <c r="BH399" s="184">
        <f>IF(N399="sníž. přenesená",J399,0)</f>
        <v>0</v>
      </c>
      <c r="BI399" s="184">
        <f>IF(N399="nulová",J399,0)</f>
        <v>0</v>
      </c>
      <c r="BJ399" s="18" t="s">
        <v>8</v>
      </c>
      <c r="BK399" s="184">
        <f>ROUND(I399*H399,0)</f>
        <v>0</v>
      </c>
      <c r="BL399" s="18" t="s">
        <v>215</v>
      </c>
      <c r="BM399" s="183" t="s">
        <v>578</v>
      </c>
    </row>
    <row r="400" s="13" customFormat="1">
      <c r="A400" s="13"/>
      <c r="B400" s="185"/>
      <c r="C400" s="13"/>
      <c r="D400" s="186" t="s">
        <v>175</v>
      </c>
      <c r="E400" s="187" t="s">
        <v>1</v>
      </c>
      <c r="F400" s="188" t="s">
        <v>579</v>
      </c>
      <c r="G400" s="13"/>
      <c r="H400" s="189">
        <v>0.032000000000000001</v>
      </c>
      <c r="I400" s="190"/>
      <c r="J400" s="13"/>
      <c r="K400" s="13"/>
      <c r="L400" s="185"/>
      <c r="M400" s="191"/>
      <c r="N400" s="192"/>
      <c r="O400" s="192"/>
      <c r="P400" s="192"/>
      <c r="Q400" s="192"/>
      <c r="R400" s="192"/>
      <c r="S400" s="192"/>
      <c r="T400" s="19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87" t="s">
        <v>175</v>
      </c>
      <c r="AU400" s="187" t="s">
        <v>85</v>
      </c>
      <c r="AV400" s="13" t="s">
        <v>85</v>
      </c>
      <c r="AW400" s="13" t="s">
        <v>33</v>
      </c>
      <c r="AX400" s="13" t="s">
        <v>8</v>
      </c>
      <c r="AY400" s="187" t="s">
        <v>167</v>
      </c>
    </row>
    <row r="401" s="2" customFormat="1" ht="24.15" customHeight="1">
      <c r="A401" s="37"/>
      <c r="B401" s="171"/>
      <c r="C401" s="172" t="s">
        <v>418</v>
      </c>
      <c r="D401" s="172" t="s">
        <v>169</v>
      </c>
      <c r="E401" s="173" t="s">
        <v>580</v>
      </c>
      <c r="F401" s="174" t="s">
        <v>581</v>
      </c>
      <c r="G401" s="175" t="s">
        <v>194</v>
      </c>
      <c r="H401" s="176">
        <v>1.526</v>
      </c>
      <c r="I401" s="177"/>
      <c r="J401" s="178">
        <f>ROUND(I401*H401,0)</f>
        <v>0</v>
      </c>
      <c r="K401" s="174" t="s">
        <v>173</v>
      </c>
      <c r="L401" s="38"/>
      <c r="M401" s="179" t="s">
        <v>1</v>
      </c>
      <c r="N401" s="180" t="s">
        <v>42</v>
      </c>
      <c r="O401" s="76"/>
      <c r="P401" s="181">
        <f>O401*H401</f>
        <v>0</v>
      </c>
      <c r="Q401" s="181">
        <v>0</v>
      </c>
      <c r="R401" s="181">
        <f>Q401*H401</f>
        <v>0</v>
      </c>
      <c r="S401" s="181">
        <v>0</v>
      </c>
      <c r="T401" s="182">
        <f>S401*H401</f>
        <v>0</v>
      </c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R401" s="183" t="s">
        <v>215</v>
      </c>
      <c r="AT401" s="183" t="s">
        <v>169</v>
      </c>
      <c r="AU401" s="183" t="s">
        <v>85</v>
      </c>
      <c r="AY401" s="18" t="s">
        <v>167</v>
      </c>
      <c r="BE401" s="184">
        <f>IF(N401="základní",J401,0)</f>
        <v>0</v>
      </c>
      <c r="BF401" s="184">
        <f>IF(N401="snížená",J401,0)</f>
        <v>0</v>
      </c>
      <c r="BG401" s="184">
        <f>IF(N401="zákl. přenesená",J401,0)</f>
        <v>0</v>
      </c>
      <c r="BH401" s="184">
        <f>IF(N401="sníž. přenesená",J401,0)</f>
        <v>0</v>
      </c>
      <c r="BI401" s="184">
        <f>IF(N401="nulová",J401,0)</f>
        <v>0</v>
      </c>
      <c r="BJ401" s="18" t="s">
        <v>8</v>
      </c>
      <c r="BK401" s="184">
        <f>ROUND(I401*H401,0)</f>
        <v>0</v>
      </c>
      <c r="BL401" s="18" t="s">
        <v>215</v>
      </c>
      <c r="BM401" s="183" t="s">
        <v>582</v>
      </c>
    </row>
    <row r="402" s="12" customFormat="1" ht="22.8" customHeight="1">
      <c r="A402" s="12"/>
      <c r="B402" s="158"/>
      <c r="C402" s="12"/>
      <c r="D402" s="159" t="s">
        <v>76</v>
      </c>
      <c r="E402" s="169" t="s">
        <v>583</v>
      </c>
      <c r="F402" s="169" t="s">
        <v>584</v>
      </c>
      <c r="G402" s="12"/>
      <c r="H402" s="12"/>
      <c r="I402" s="161"/>
      <c r="J402" s="170">
        <f>BK402</f>
        <v>0</v>
      </c>
      <c r="K402" s="12"/>
      <c r="L402" s="158"/>
      <c r="M402" s="163"/>
      <c r="N402" s="164"/>
      <c r="O402" s="164"/>
      <c r="P402" s="165">
        <f>SUM(P403:P417)</f>
        <v>0</v>
      </c>
      <c r="Q402" s="164"/>
      <c r="R402" s="165">
        <f>SUM(R403:R417)</f>
        <v>0.13172400000000001</v>
      </c>
      <c r="S402" s="164"/>
      <c r="T402" s="166">
        <f>SUM(T403:T417)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159" t="s">
        <v>85</v>
      </c>
      <c r="AT402" s="167" t="s">
        <v>76</v>
      </c>
      <c r="AU402" s="167" t="s">
        <v>8</v>
      </c>
      <c r="AY402" s="159" t="s">
        <v>167</v>
      </c>
      <c r="BK402" s="168">
        <f>SUM(BK403:BK417)</f>
        <v>0</v>
      </c>
    </row>
    <row r="403" s="2" customFormat="1" ht="16.5" customHeight="1">
      <c r="A403" s="37"/>
      <c r="B403" s="171"/>
      <c r="C403" s="172" t="s">
        <v>585</v>
      </c>
      <c r="D403" s="172" t="s">
        <v>169</v>
      </c>
      <c r="E403" s="173" t="s">
        <v>586</v>
      </c>
      <c r="F403" s="174" t="s">
        <v>587</v>
      </c>
      <c r="G403" s="175" t="s">
        <v>188</v>
      </c>
      <c r="H403" s="176">
        <v>240</v>
      </c>
      <c r="I403" s="177"/>
      <c r="J403" s="178">
        <f>ROUND(I403*H403,0)</f>
        <v>0</v>
      </c>
      <c r="K403" s="174" t="s">
        <v>173</v>
      </c>
      <c r="L403" s="38"/>
      <c r="M403" s="179" t="s">
        <v>1</v>
      </c>
      <c r="N403" s="180" t="s">
        <v>42</v>
      </c>
      <c r="O403" s="76"/>
      <c r="P403" s="181">
        <f>O403*H403</f>
        <v>0</v>
      </c>
      <c r="Q403" s="181">
        <v>6.7000000000000002E-05</v>
      </c>
      <c r="R403" s="181">
        <f>Q403*H403</f>
        <v>0.016080000000000001</v>
      </c>
      <c r="S403" s="181">
        <v>0</v>
      </c>
      <c r="T403" s="182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183" t="s">
        <v>215</v>
      </c>
      <c r="AT403" s="183" t="s">
        <v>169</v>
      </c>
      <c r="AU403" s="183" t="s">
        <v>85</v>
      </c>
      <c r="AY403" s="18" t="s">
        <v>167</v>
      </c>
      <c r="BE403" s="184">
        <f>IF(N403="základní",J403,0)</f>
        <v>0</v>
      </c>
      <c r="BF403" s="184">
        <f>IF(N403="snížená",J403,0)</f>
        <v>0</v>
      </c>
      <c r="BG403" s="184">
        <f>IF(N403="zákl. přenesená",J403,0)</f>
        <v>0</v>
      </c>
      <c r="BH403" s="184">
        <f>IF(N403="sníž. přenesená",J403,0)</f>
        <v>0</v>
      </c>
      <c r="BI403" s="184">
        <f>IF(N403="nulová",J403,0)</f>
        <v>0</v>
      </c>
      <c r="BJ403" s="18" t="s">
        <v>8</v>
      </c>
      <c r="BK403" s="184">
        <f>ROUND(I403*H403,0)</f>
        <v>0</v>
      </c>
      <c r="BL403" s="18" t="s">
        <v>215</v>
      </c>
      <c r="BM403" s="183" t="s">
        <v>588</v>
      </c>
    </row>
    <row r="404" s="13" customFormat="1">
      <c r="A404" s="13"/>
      <c r="B404" s="185"/>
      <c r="C404" s="13"/>
      <c r="D404" s="186" t="s">
        <v>175</v>
      </c>
      <c r="E404" s="187" t="s">
        <v>1</v>
      </c>
      <c r="F404" s="188" t="s">
        <v>589</v>
      </c>
      <c r="G404" s="13"/>
      <c r="H404" s="189">
        <v>240</v>
      </c>
      <c r="I404" s="190"/>
      <c r="J404" s="13"/>
      <c r="K404" s="13"/>
      <c r="L404" s="185"/>
      <c r="M404" s="191"/>
      <c r="N404" s="192"/>
      <c r="O404" s="192"/>
      <c r="P404" s="192"/>
      <c r="Q404" s="192"/>
      <c r="R404" s="192"/>
      <c r="S404" s="192"/>
      <c r="T404" s="19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187" t="s">
        <v>175</v>
      </c>
      <c r="AU404" s="187" t="s">
        <v>85</v>
      </c>
      <c r="AV404" s="13" t="s">
        <v>85</v>
      </c>
      <c r="AW404" s="13" t="s">
        <v>33</v>
      </c>
      <c r="AX404" s="13" t="s">
        <v>77</v>
      </c>
      <c r="AY404" s="187" t="s">
        <v>167</v>
      </c>
    </row>
    <row r="405" s="15" customFormat="1">
      <c r="A405" s="15"/>
      <c r="B405" s="202"/>
      <c r="C405" s="15"/>
      <c r="D405" s="186" t="s">
        <v>175</v>
      </c>
      <c r="E405" s="203" t="s">
        <v>1</v>
      </c>
      <c r="F405" s="204" t="s">
        <v>179</v>
      </c>
      <c r="G405" s="15"/>
      <c r="H405" s="205">
        <v>240</v>
      </c>
      <c r="I405" s="206"/>
      <c r="J405" s="15"/>
      <c r="K405" s="15"/>
      <c r="L405" s="202"/>
      <c r="M405" s="207"/>
      <c r="N405" s="208"/>
      <c r="O405" s="208"/>
      <c r="P405" s="208"/>
      <c r="Q405" s="208"/>
      <c r="R405" s="208"/>
      <c r="S405" s="208"/>
      <c r="T405" s="209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03" t="s">
        <v>175</v>
      </c>
      <c r="AU405" s="203" t="s">
        <v>85</v>
      </c>
      <c r="AV405" s="15" t="s">
        <v>174</v>
      </c>
      <c r="AW405" s="15" t="s">
        <v>33</v>
      </c>
      <c r="AX405" s="15" t="s">
        <v>8</v>
      </c>
      <c r="AY405" s="203" t="s">
        <v>167</v>
      </c>
    </row>
    <row r="406" s="2" customFormat="1" ht="24.15" customHeight="1">
      <c r="A406" s="37"/>
      <c r="B406" s="171"/>
      <c r="C406" s="172" t="s">
        <v>424</v>
      </c>
      <c r="D406" s="172" t="s">
        <v>169</v>
      </c>
      <c r="E406" s="173" t="s">
        <v>590</v>
      </c>
      <c r="F406" s="174" t="s">
        <v>591</v>
      </c>
      <c r="G406" s="175" t="s">
        <v>188</v>
      </c>
      <c r="H406" s="176">
        <v>240</v>
      </c>
      <c r="I406" s="177"/>
      <c r="J406" s="178">
        <f>ROUND(I406*H406,0)</f>
        <v>0</v>
      </c>
      <c r="K406" s="174" t="s">
        <v>173</v>
      </c>
      <c r="L406" s="38"/>
      <c r="M406" s="179" t="s">
        <v>1</v>
      </c>
      <c r="N406" s="180" t="s">
        <v>42</v>
      </c>
      <c r="O406" s="76"/>
      <c r="P406" s="181">
        <f>O406*H406</f>
        <v>0</v>
      </c>
      <c r="Q406" s="181">
        <v>6.7000000000000002E-05</v>
      </c>
      <c r="R406" s="181">
        <f>Q406*H406</f>
        <v>0.016080000000000001</v>
      </c>
      <c r="S406" s="181">
        <v>0</v>
      </c>
      <c r="T406" s="182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183" t="s">
        <v>215</v>
      </c>
      <c r="AT406" s="183" t="s">
        <v>169</v>
      </c>
      <c r="AU406" s="183" t="s">
        <v>85</v>
      </c>
      <c r="AY406" s="18" t="s">
        <v>167</v>
      </c>
      <c r="BE406" s="184">
        <f>IF(N406="základní",J406,0)</f>
        <v>0</v>
      </c>
      <c r="BF406" s="184">
        <f>IF(N406="snížená",J406,0)</f>
        <v>0</v>
      </c>
      <c r="BG406" s="184">
        <f>IF(N406="zákl. přenesená",J406,0)</f>
        <v>0</v>
      </c>
      <c r="BH406" s="184">
        <f>IF(N406="sníž. přenesená",J406,0)</f>
        <v>0</v>
      </c>
      <c r="BI406" s="184">
        <f>IF(N406="nulová",J406,0)</f>
        <v>0</v>
      </c>
      <c r="BJ406" s="18" t="s">
        <v>8</v>
      </c>
      <c r="BK406" s="184">
        <f>ROUND(I406*H406,0)</f>
        <v>0</v>
      </c>
      <c r="BL406" s="18" t="s">
        <v>215</v>
      </c>
      <c r="BM406" s="183" t="s">
        <v>592</v>
      </c>
    </row>
    <row r="407" s="13" customFormat="1">
      <c r="A407" s="13"/>
      <c r="B407" s="185"/>
      <c r="C407" s="13"/>
      <c r="D407" s="186" t="s">
        <v>175</v>
      </c>
      <c r="E407" s="187" t="s">
        <v>1</v>
      </c>
      <c r="F407" s="188" t="s">
        <v>589</v>
      </c>
      <c r="G407" s="13"/>
      <c r="H407" s="189">
        <v>240</v>
      </c>
      <c r="I407" s="190"/>
      <c r="J407" s="13"/>
      <c r="K407" s="13"/>
      <c r="L407" s="185"/>
      <c r="M407" s="191"/>
      <c r="N407" s="192"/>
      <c r="O407" s="192"/>
      <c r="P407" s="192"/>
      <c r="Q407" s="192"/>
      <c r="R407" s="192"/>
      <c r="S407" s="192"/>
      <c r="T407" s="19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187" t="s">
        <v>175</v>
      </c>
      <c r="AU407" s="187" t="s">
        <v>85</v>
      </c>
      <c r="AV407" s="13" t="s">
        <v>85</v>
      </c>
      <c r="AW407" s="13" t="s">
        <v>33</v>
      </c>
      <c r="AX407" s="13" t="s">
        <v>77</v>
      </c>
      <c r="AY407" s="187" t="s">
        <v>167</v>
      </c>
    </row>
    <row r="408" s="15" customFormat="1">
      <c r="A408" s="15"/>
      <c r="B408" s="202"/>
      <c r="C408" s="15"/>
      <c r="D408" s="186" t="s">
        <v>175</v>
      </c>
      <c r="E408" s="203" t="s">
        <v>1</v>
      </c>
      <c r="F408" s="204" t="s">
        <v>179</v>
      </c>
      <c r="G408" s="15"/>
      <c r="H408" s="205">
        <v>240</v>
      </c>
      <c r="I408" s="206"/>
      <c r="J408" s="15"/>
      <c r="K408" s="15"/>
      <c r="L408" s="202"/>
      <c r="M408" s="207"/>
      <c r="N408" s="208"/>
      <c r="O408" s="208"/>
      <c r="P408" s="208"/>
      <c r="Q408" s="208"/>
      <c r="R408" s="208"/>
      <c r="S408" s="208"/>
      <c r="T408" s="209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03" t="s">
        <v>175</v>
      </c>
      <c r="AU408" s="203" t="s">
        <v>85</v>
      </c>
      <c r="AV408" s="15" t="s">
        <v>174</v>
      </c>
      <c r="AW408" s="15" t="s">
        <v>33</v>
      </c>
      <c r="AX408" s="15" t="s">
        <v>8</v>
      </c>
      <c r="AY408" s="203" t="s">
        <v>167</v>
      </c>
    </row>
    <row r="409" s="2" customFormat="1" ht="24.15" customHeight="1">
      <c r="A409" s="37"/>
      <c r="B409" s="171"/>
      <c r="C409" s="172" t="s">
        <v>593</v>
      </c>
      <c r="D409" s="172" t="s">
        <v>169</v>
      </c>
      <c r="E409" s="173" t="s">
        <v>594</v>
      </c>
      <c r="F409" s="174" t="s">
        <v>595</v>
      </c>
      <c r="G409" s="175" t="s">
        <v>188</v>
      </c>
      <c r="H409" s="176">
        <v>240</v>
      </c>
      <c r="I409" s="177"/>
      <c r="J409" s="178">
        <f>ROUND(I409*H409,0)</f>
        <v>0</v>
      </c>
      <c r="K409" s="174" t="s">
        <v>173</v>
      </c>
      <c r="L409" s="38"/>
      <c r="M409" s="179" t="s">
        <v>1</v>
      </c>
      <c r="N409" s="180" t="s">
        <v>42</v>
      </c>
      <c r="O409" s="76"/>
      <c r="P409" s="181">
        <f>O409*H409</f>
        <v>0</v>
      </c>
      <c r="Q409" s="181">
        <v>0.00016875000000000001</v>
      </c>
      <c r="R409" s="181">
        <f>Q409*H409</f>
        <v>0.040500000000000001</v>
      </c>
      <c r="S409" s="181">
        <v>0</v>
      </c>
      <c r="T409" s="182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183" t="s">
        <v>215</v>
      </c>
      <c r="AT409" s="183" t="s">
        <v>169</v>
      </c>
      <c r="AU409" s="183" t="s">
        <v>85</v>
      </c>
      <c r="AY409" s="18" t="s">
        <v>167</v>
      </c>
      <c r="BE409" s="184">
        <f>IF(N409="základní",J409,0)</f>
        <v>0</v>
      </c>
      <c r="BF409" s="184">
        <f>IF(N409="snížená",J409,0)</f>
        <v>0</v>
      </c>
      <c r="BG409" s="184">
        <f>IF(N409="zákl. přenesená",J409,0)</f>
        <v>0</v>
      </c>
      <c r="BH409" s="184">
        <f>IF(N409="sníž. přenesená",J409,0)</f>
        <v>0</v>
      </c>
      <c r="BI409" s="184">
        <f>IF(N409="nulová",J409,0)</f>
        <v>0</v>
      </c>
      <c r="BJ409" s="18" t="s">
        <v>8</v>
      </c>
      <c r="BK409" s="184">
        <f>ROUND(I409*H409,0)</f>
        <v>0</v>
      </c>
      <c r="BL409" s="18" t="s">
        <v>215</v>
      </c>
      <c r="BM409" s="183" t="s">
        <v>596</v>
      </c>
    </row>
    <row r="410" s="13" customFormat="1">
      <c r="A410" s="13"/>
      <c r="B410" s="185"/>
      <c r="C410" s="13"/>
      <c r="D410" s="186" t="s">
        <v>175</v>
      </c>
      <c r="E410" s="187" t="s">
        <v>1</v>
      </c>
      <c r="F410" s="188" t="s">
        <v>589</v>
      </c>
      <c r="G410" s="13"/>
      <c r="H410" s="189">
        <v>240</v>
      </c>
      <c r="I410" s="190"/>
      <c r="J410" s="13"/>
      <c r="K410" s="13"/>
      <c r="L410" s="185"/>
      <c r="M410" s="191"/>
      <c r="N410" s="192"/>
      <c r="O410" s="192"/>
      <c r="P410" s="192"/>
      <c r="Q410" s="192"/>
      <c r="R410" s="192"/>
      <c r="S410" s="192"/>
      <c r="T410" s="19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187" t="s">
        <v>175</v>
      </c>
      <c r="AU410" s="187" t="s">
        <v>85</v>
      </c>
      <c r="AV410" s="13" t="s">
        <v>85</v>
      </c>
      <c r="AW410" s="13" t="s">
        <v>33</v>
      </c>
      <c r="AX410" s="13" t="s">
        <v>77</v>
      </c>
      <c r="AY410" s="187" t="s">
        <v>167</v>
      </c>
    </row>
    <row r="411" s="15" customFormat="1">
      <c r="A411" s="15"/>
      <c r="B411" s="202"/>
      <c r="C411" s="15"/>
      <c r="D411" s="186" t="s">
        <v>175</v>
      </c>
      <c r="E411" s="203" t="s">
        <v>1</v>
      </c>
      <c r="F411" s="204" t="s">
        <v>179</v>
      </c>
      <c r="G411" s="15"/>
      <c r="H411" s="205">
        <v>240</v>
      </c>
      <c r="I411" s="206"/>
      <c r="J411" s="15"/>
      <c r="K411" s="15"/>
      <c r="L411" s="202"/>
      <c r="M411" s="207"/>
      <c r="N411" s="208"/>
      <c r="O411" s="208"/>
      <c r="P411" s="208"/>
      <c r="Q411" s="208"/>
      <c r="R411" s="208"/>
      <c r="S411" s="208"/>
      <c r="T411" s="209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03" t="s">
        <v>175</v>
      </c>
      <c r="AU411" s="203" t="s">
        <v>85</v>
      </c>
      <c r="AV411" s="15" t="s">
        <v>174</v>
      </c>
      <c r="AW411" s="15" t="s">
        <v>33</v>
      </c>
      <c r="AX411" s="15" t="s">
        <v>8</v>
      </c>
      <c r="AY411" s="203" t="s">
        <v>167</v>
      </c>
    </row>
    <row r="412" s="2" customFormat="1" ht="24.15" customHeight="1">
      <c r="A412" s="37"/>
      <c r="B412" s="171"/>
      <c r="C412" s="172" t="s">
        <v>432</v>
      </c>
      <c r="D412" s="172" t="s">
        <v>169</v>
      </c>
      <c r="E412" s="173" t="s">
        <v>597</v>
      </c>
      <c r="F412" s="174" t="s">
        <v>598</v>
      </c>
      <c r="G412" s="175" t="s">
        <v>188</v>
      </c>
      <c r="H412" s="176">
        <v>240</v>
      </c>
      <c r="I412" s="177"/>
      <c r="J412" s="178">
        <f>ROUND(I412*H412,0)</f>
        <v>0</v>
      </c>
      <c r="K412" s="174" t="s">
        <v>173</v>
      </c>
      <c r="L412" s="38"/>
      <c r="M412" s="179" t="s">
        <v>1</v>
      </c>
      <c r="N412" s="180" t="s">
        <v>42</v>
      </c>
      <c r="O412" s="76"/>
      <c r="P412" s="181">
        <f>O412*H412</f>
        <v>0</v>
      </c>
      <c r="Q412" s="181">
        <v>0.00012305000000000001</v>
      </c>
      <c r="R412" s="181">
        <f>Q412*H412</f>
        <v>0.029532000000000003</v>
      </c>
      <c r="S412" s="181">
        <v>0</v>
      </c>
      <c r="T412" s="182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183" t="s">
        <v>215</v>
      </c>
      <c r="AT412" s="183" t="s">
        <v>169</v>
      </c>
      <c r="AU412" s="183" t="s">
        <v>85</v>
      </c>
      <c r="AY412" s="18" t="s">
        <v>167</v>
      </c>
      <c r="BE412" s="184">
        <f>IF(N412="základní",J412,0)</f>
        <v>0</v>
      </c>
      <c r="BF412" s="184">
        <f>IF(N412="snížená",J412,0)</f>
        <v>0</v>
      </c>
      <c r="BG412" s="184">
        <f>IF(N412="zákl. přenesená",J412,0)</f>
        <v>0</v>
      </c>
      <c r="BH412" s="184">
        <f>IF(N412="sníž. přenesená",J412,0)</f>
        <v>0</v>
      </c>
      <c r="BI412" s="184">
        <f>IF(N412="nulová",J412,0)</f>
        <v>0</v>
      </c>
      <c r="BJ412" s="18" t="s">
        <v>8</v>
      </c>
      <c r="BK412" s="184">
        <f>ROUND(I412*H412,0)</f>
        <v>0</v>
      </c>
      <c r="BL412" s="18" t="s">
        <v>215</v>
      </c>
      <c r="BM412" s="183" t="s">
        <v>599</v>
      </c>
    </row>
    <row r="413" s="13" customFormat="1">
      <c r="A413" s="13"/>
      <c r="B413" s="185"/>
      <c r="C413" s="13"/>
      <c r="D413" s="186" t="s">
        <v>175</v>
      </c>
      <c r="E413" s="187" t="s">
        <v>1</v>
      </c>
      <c r="F413" s="188" t="s">
        <v>589</v>
      </c>
      <c r="G413" s="13"/>
      <c r="H413" s="189">
        <v>240</v>
      </c>
      <c r="I413" s="190"/>
      <c r="J413" s="13"/>
      <c r="K413" s="13"/>
      <c r="L413" s="185"/>
      <c r="M413" s="191"/>
      <c r="N413" s="192"/>
      <c r="O413" s="192"/>
      <c r="P413" s="192"/>
      <c r="Q413" s="192"/>
      <c r="R413" s="192"/>
      <c r="S413" s="192"/>
      <c r="T413" s="19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187" t="s">
        <v>175</v>
      </c>
      <c r="AU413" s="187" t="s">
        <v>85</v>
      </c>
      <c r="AV413" s="13" t="s">
        <v>85</v>
      </c>
      <c r="AW413" s="13" t="s">
        <v>33</v>
      </c>
      <c r="AX413" s="13" t="s">
        <v>77</v>
      </c>
      <c r="AY413" s="187" t="s">
        <v>167</v>
      </c>
    </row>
    <row r="414" s="15" customFormat="1">
      <c r="A414" s="15"/>
      <c r="B414" s="202"/>
      <c r="C414" s="15"/>
      <c r="D414" s="186" t="s">
        <v>175</v>
      </c>
      <c r="E414" s="203" t="s">
        <v>1</v>
      </c>
      <c r="F414" s="204" t="s">
        <v>179</v>
      </c>
      <c r="G414" s="15"/>
      <c r="H414" s="205">
        <v>240</v>
      </c>
      <c r="I414" s="206"/>
      <c r="J414" s="15"/>
      <c r="K414" s="15"/>
      <c r="L414" s="202"/>
      <c r="M414" s="207"/>
      <c r="N414" s="208"/>
      <c r="O414" s="208"/>
      <c r="P414" s="208"/>
      <c r="Q414" s="208"/>
      <c r="R414" s="208"/>
      <c r="S414" s="208"/>
      <c r="T414" s="209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03" t="s">
        <v>175</v>
      </c>
      <c r="AU414" s="203" t="s">
        <v>85</v>
      </c>
      <c r="AV414" s="15" t="s">
        <v>174</v>
      </c>
      <c r="AW414" s="15" t="s">
        <v>33</v>
      </c>
      <c r="AX414" s="15" t="s">
        <v>8</v>
      </c>
      <c r="AY414" s="203" t="s">
        <v>167</v>
      </c>
    </row>
    <row r="415" s="2" customFormat="1" ht="24.15" customHeight="1">
      <c r="A415" s="37"/>
      <c r="B415" s="171"/>
      <c r="C415" s="172" t="s">
        <v>600</v>
      </c>
      <c r="D415" s="172" t="s">
        <v>169</v>
      </c>
      <c r="E415" s="173" t="s">
        <v>601</v>
      </c>
      <c r="F415" s="174" t="s">
        <v>602</v>
      </c>
      <c r="G415" s="175" t="s">
        <v>188</v>
      </c>
      <c r="H415" s="176">
        <v>240</v>
      </c>
      <c r="I415" s="177"/>
      <c r="J415" s="178">
        <f>ROUND(I415*H415,0)</f>
        <v>0</v>
      </c>
      <c r="K415" s="174" t="s">
        <v>173</v>
      </c>
      <c r="L415" s="38"/>
      <c r="M415" s="179" t="s">
        <v>1</v>
      </c>
      <c r="N415" s="180" t="s">
        <v>42</v>
      </c>
      <c r="O415" s="76"/>
      <c r="P415" s="181">
        <f>O415*H415</f>
        <v>0</v>
      </c>
      <c r="Q415" s="181">
        <v>0.00012305000000000001</v>
      </c>
      <c r="R415" s="181">
        <f>Q415*H415</f>
        <v>0.029532000000000003</v>
      </c>
      <c r="S415" s="181">
        <v>0</v>
      </c>
      <c r="T415" s="182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183" t="s">
        <v>215</v>
      </c>
      <c r="AT415" s="183" t="s">
        <v>169</v>
      </c>
      <c r="AU415" s="183" t="s">
        <v>85</v>
      </c>
      <c r="AY415" s="18" t="s">
        <v>167</v>
      </c>
      <c r="BE415" s="184">
        <f>IF(N415="základní",J415,0)</f>
        <v>0</v>
      </c>
      <c r="BF415" s="184">
        <f>IF(N415="snížená",J415,0)</f>
        <v>0</v>
      </c>
      <c r="BG415" s="184">
        <f>IF(N415="zákl. přenesená",J415,0)</f>
        <v>0</v>
      </c>
      <c r="BH415" s="184">
        <f>IF(N415="sníž. přenesená",J415,0)</f>
        <v>0</v>
      </c>
      <c r="BI415" s="184">
        <f>IF(N415="nulová",J415,0)</f>
        <v>0</v>
      </c>
      <c r="BJ415" s="18" t="s">
        <v>8</v>
      </c>
      <c r="BK415" s="184">
        <f>ROUND(I415*H415,0)</f>
        <v>0</v>
      </c>
      <c r="BL415" s="18" t="s">
        <v>215</v>
      </c>
      <c r="BM415" s="183" t="s">
        <v>603</v>
      </c>
    </row>
    <row r="416" s="13" customFormat="1">
      <c r="A416" s="13"/>
      <c r="B416" s="185"/>
      <c r="C416" s="13"/>
      <c r="D416" s="186" t="s">
        <v>175</v>
      </c>
      <c r="E416" s="187" t="s">
        <v>1</v>
      </c>
      <c r="F416" s="188" t="s">
        <v>589</v>
      </c>
      <c r="G416" s="13"/>
      <c r="H416" s="189">
        <v>240</v>
      </c>
      <c r="I416" s="190"/>
      <c r="J416" s="13"/>
      <c r="K416" s="13"/>
      <c r="L416" s="185"/>
      <c r="M416" s="191"/>
      <c r="N416" s="192"/>
      <c r="O416" s="192"/>
      <c r="P416" s="192"/>
      <c r="Q416" s="192"/>
      <c r="R416" s="192"/>
      <c r="S416" s="192"/>
      <c r="T416" s="19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87" t="s">
        <v>175</v>
      </c>
      <c r="AU416" s="187" t="s">
        <v>85</v>
      </c>
      <c r="AV416" s="13" t="s">
        <v>85</v>
      </c>
      <c r="AW416" s="13" t="s">
        <v>33</v>
      </c>
      <c r="AX416" s="13" t="s">
        <v>77</v>
      </c>
      <c r="AY416" s="187" t="s">
        <v>167</v>
      </c>
    </row>
    <row r="417" s="15" customFormat="1">
      <c r="A417" s="15"/>
      <c r="B417" s="202"/>
      <c r="C417" s="15"/>
      <c r="D417" s="186" t="s">
        <v>175</v>
      </c>
      <c r="E417" s="203" t="s">
        <v>1</v>
      </c>
      <c r="F417" s="204" t="s">
        <v>179</v>
      </c>
      <c r="G417" s="15"/>
      <c r="H417" s="205">
        <v>240</v>
      </c>
      <c r="I417" s="206"/>
      <c r="J417" s="15"/>
      <c r="K417" s="15"/>
      <c r="L417" s="202"/>
      <c r="M417" s="207"/>
      <c r="N417" s="208"/>
      <c r="O417" s="208"/>
      <c r="P417" s="208"/>
      <c r="Q417" s="208"/>
      <c r="R417" s="208"/>
      <c r="S417" s="208"/>
      <c r="T417" s="209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03" t="s">
        <v>175</v>
      </c>
      <c r="AU417" s="203" t="s">
        <v>85</v>
      </c>
      <c r="AV417" s="15" t="s">
        <v>174</v>
      </c>
      <c r="AW417" s="15" t="s">
        <v>33</v>
      </c>
      <c r="AX417" s="15" t="s">
        <v>8</v>
      </c>
      <c r="AY417" s="203" t="s">
        <v>167</v>
      </c>
    </row>
    <row r="418" s="12" customFormat="1" ht="22.8" customHeight="1">
      <c r="A418" s="12"/>
      <c r="B418" s="158"/>
      <c r="C418" s="12"/>
      <c r="D418" s="159" t="s">
        <v>76</v>
      </c>
      <c r="E418" s="169" t="s">
        <v>604</v>
      </c>
      <c r="F418" s="169" t="s">
        <v>605</v>
      </c>
      <c r="G418" s="12"/>
      <c r="H418" s="12"/>
      <c r="I418" s="161"/>
      <c r="J418" s="170">
        <f>BK418</f>
        <v>0</v>
      </c>
      <c r="K418" s="12"/>
      <c r="L418" s="158"/>
      <c r="M418" s="163"/>
      <c r="N418" s="164"/>
      <c r="O418" s="164"/>
      <c r="P418" s="165">
        <f>SUM(P419:P424)</f>
        <v>0</v>
      </c>
      <c r="Q418" s="164"/>
      <c r="R418" s="165">
        <f>SUM(R419:R424)</f>
        <v>0.026035052400000001</v>
      </c>
      <c r="S418" s="164"/>
      <c r="T418" s="166">
        <f>SUM(T419:T424)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159" t="s">
        <v>85</v>
      </c>
      <c r="AT418" s="167" t="s">
        <v>76</v>
      </c>
      <c r="AU418" s="167" t="s">
        <v>8</v>
      </c>
      <c r="AY418" s="159" t="s">
        <v>167</v>
      </c>
      <c r="BK418" s="168">
        <f>SUM(BK419:BK424)</f>
        <v>0</v>
      </c>
    </row>
    <row r="419" s="2" customFormat="1" ht="33" customHeight="1">
      <c r="A419" s="37"/>
      <c r="B419" s="171"/>
      <c r="C419" s="172" t="s">
        <v>435</v>
      </c>
      <c r="D419" s="172" t="s">
        <v>169</v>
      </c>
      <c r="E419" s="173" t="s">
        <v>606</v>
      </c>
      <c r="F419" s="174" t="s">
        <v>607</v>
      </c>
      <c r="G419" s="175" t="s">
        <v>188</v>
      </c>
      <c r="H419" s="176">
        <v>2.8199999999999998</v>
      </c>
      <c r="I419" s="177"/>
      <c r="J419" s="178">
        <f>ROUND(I419*H419,0)</f>
        <v>0</v>
      </c>
      <c r="K419" s="174" t="s">
        <v>173</v>
      </c>
      <c r="L419" s="38"/>
      <c r="M419" s="179" t="s">
        <v>1</v>
      </c>
      <c r="N419" s="180" t="s">
        <v>42</v>
      </c>
      <c r="O419" s="76"/>
      <c r="P419" s="181">
        <f>O419*H419</f>
        <v>0</v>
      </c>
      <c r="Q419" s="181">
        <v>0.0010143000000000001</v>
      </c>
      <c r="R419" s="181">
        <f>Q419*H419</f>
        <v>0.0028603260000000003</v>
      </c>
      <c r="S419" s="181">
        <v>0</v>
      </c>
      <c r="T419" s="182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83" t="s">
        <v>215</v>
      </c>
      <c r="AT419" s="183" t="s">
        <v>169</v>
      </c>
      <c r="AU419" s="183" t="s">
        <v>85</v>
      </c>
      <c r="AY419" s="18" t="s">
        <v>167</v>
      </c>
      <c r="BE419" s="184">
        <f>IF(N419="základní",J419,0)</f>
        <v>0</v>
      </c>
      <c r="BF419" s="184">
        <f>IF(N419="snížená",J419,0)</f>
        <v>0</v>
      </c>
      <c r="BG419" s="184">
        <f>IF(N419="zákl. přenesená",J419,0)</f>
        <v>0</v>
      </c>
      <c r="BH419" s="184">
        <f>IF(N419="sníž. přenesená",J419,0)</f>
        <v>0</v>
      </c>
      <c r="BI419" s="184">
        <f>IF(N419="nulová",J419,0)</f>
        <v>0</v>
      </c>
      <c r="BJ419" s="18" t="s">
        <v>8</v>
      </c>
      <c r="BK419" s="184">
        <f>ROUND(I419*H419,0)</f>
        <v>0</v>
      </c>
      <c r="BL419" s="18" t="s">
        <v>215</v>
      </c>
      <c r="BM419" s="183" t="s">
        <v>608</v>
      </c>
    </row>
    <row r="420" s="13" customFormat="1">
      <c r="A420" s="13"/>
      <c r="B420" s="185"/>
      <c r="C420" s="13"/>
      <c r="D420" s="186" t="s">
        <v>175</v>
      </c>
      <c r="E420" s="187" t="s">
        <v>1</v>
      </c>
      <c r="F420" s="188" t="s">
        <v>609</v>
      </c>
      <c r="G420" s="13"/>
      <c r="H420" s="189">
        <v>2.8199999999999998</v>
      </c>
      <c r="I420" s="190"/>
      <c r="J420" s="13"/>
      <c r="K420" s="13"/>
      <c r="L420" s="185"/>
      <c r="M420" s="191"/>
      <c r="N420" s="192"/>
      <c r="O420" s="192"/>
      <c r="P420" s="192"/>
      <c r="Q420" s="192"/>
      <c r="R420" s="192"/>
      <c r="S420" s="192"/>
      <c r="T420" s="19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187" t="s">
        <v>175</v>
      </c>
      <c r="AU420" s="187" t="s">
        <v>85</v>
      </c>
      <c r="AV420" s="13" t="s">
        <v>85</v>
      </c>
      <c r="AW420" s="13" t="s">
        <v>33</v>
      </c>
      <c r="AX420" s="13" t="s">
        <v>77</v>
      </c>
      <c r="AY420" s="187" t="s">
        <v>167</v>
      </c>
    </row>
    <row r="421" s="15" customFormat="1">
      <c r="A421" s="15"/>
      <c r="B421" s="202"/>
      <c r="C421" s="15"/>
      <c r="D421" s="186" t="s">
        <v>175</v>
      </c>
      <c r="E421" s="203" t="s">
        <v>1</v>
      </c>
      <c r="F421" s="204" t="s">
        <v>179</v>
      </c>
      <c r="G421" s="15"/>
      <c r="H421" s="205">
        <v>2.8199999999999998</v>
      </c>
      <c r="I421" s="206"/>
      <c r="J421" s="15"/>
      <c r="K421" s="15"/>
      <c r="L421" s="202"/>
      <c r="M421" s="207"/>
      <c r="N421" s="208"/>
      <c r="O421" s="208"/>
      <c r="P421" s="208"/>
      <c r="Q421" s="208"/>
      <c r="R421" s="208"/>
      <c r="S421" s="208"/>
      <c r="T421" s="209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03" t="s">
        <v>175</v>
      </c>
      <c r="AU421" s="203" t="s">
        <v>85</v>
      </c>
      <c r="AV421" s="15" t="s">
        <v>174</v>
      </c>
      <c r="AW421" s="15" t="s">
        <v>33</v>
      </c>
      <c r="AX421" s="15" t="s">
        <v>8</v>
      </c>
      <c r="AY421" s="203" t="s">
        <v>167</v>
      </c>
    </row>
    <row r="422" s="2" customFormat="1" ht="33" customHeight="1">
      <c r="A422" s="37"/>
      <c r="B422" s="171"/>
      <c r="C422" s="172" t="s">
        <v>610</v>
      </c>
      <c r="D422" s="172" t="s">
        <v>169</v>
      </c>
      <c r="E422" s="173" t="s">
        <v>611</v>
      </c>
      <c r="F422" s="174" t="s">
        <v>612</v>
      </c>
      <c r="G422" s="175" t="s">
        <v>188</v>
      </c>
      <c r="H422" s="176">
        <v>25.704000000000001</v>
      </c>
      <c r="I422" s="177"/>
      <c r="J422" s="178">
        <f>ROUND(I422*H422,0)</f>
        <v>0</v>
      </c>
      <c r="K422" s="174" t="s">
        <v>173</v>
      </c>
      <c r="L422" s="38"/>
      <c r="M422" s="179" t="s">
        <v>1</v>
      </c>
      <c r="N422" s="180" t="s">
        <v>42</v>
      </c>
      <c r="O422" s="76"/>
      <c r="P422" s="181">
        <f>O422*H422</f>
        <v>0</v>
      </c>
      <c r="Q422" s="181">
        <v>0.00090160000000000001</v>
      </c>
      <c r="R422" s="181">
        <f>Q422*H422</f>
        <v>0.023174726400000002</v>
      </c>
      <c r="S422" s="181">
        <v>0</v>
      </c>
      <c r="T422" s="182">
        <f>S422*H422</f>
        <v>0</v>
      </c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R422" s="183" t="s">
        <v>215</v>
      </c>
      <c r="AT422" s="183" t="s">
        <v>169</v>
      </c>
      <c r="AU422" s="183" t="s">
        <v>85</v>
      </c>
      <c r="AY422" s="18" t="s">
        <v>167</v>
      </c>
      <c r="BE422" s="184">
        <f>IF(N422="základní",J422,0)</f>
        <v>0</v>
      </c>
      <c r="BF422" s="184">
        <f>IF(N422="snížená",J422,0)</f>
        <v>0</v>
      </c>
      <c r="BG422" s="184">
        <f>IF(N422="zákl. přenesená",J422,0)</f>
        <v>0</v>
      </c>
      <c r="BH422" s="184">
        <f>IF(N422="sníž. přenesená",J422,0)</f>
        <v>0</v>
      </c>
      <c r="BI422" s="184">
        <f>IF(N422="nulová",J422,0)</f>
        <v>0</v>
      </c>
      <c r="BJ422" s="18" t="s">
        <v>8</v>
      </c>
      <c r="BK422" s="184">
        <f>ROUND(I422*H422,0)</f>
        <v>0</v>
      </c>
      <c r="BL422" s="18" t="s">
        <v>215</v>
      </c>
      <c r="BM422" s="183" t="s">
        <v>613</v>
      </c>
    </row>
    <row r="423" s="13" customFormat="1">
      <c r="A423" s="13"/>
      <c r="B423" s="185"/>
      <c r="C423" s="13"/>
      <c r="D423" s="186" t="s">
        <v>175</v>
      </c>
      <c r="E423" s="187" t="s">
        <v>1</v>
      </c>
      <c r="F423" s="188" t="s">
        <v>614</v>
      </c>
      <c r="G423" s="13"/>
      <c r="H423" s="189">
        <v>25.704000000000001</v>
      </c>
      <c r="I423" s="190"/>
      <c r="J423" s="13"/>
      <c r="K423" s="13"/>
      <c r="L423" s="185"/>
      <c r="M423" s="191"/>
      <c r="N423" s="192"/>
      <c r="O423" s="192"/>
      <c r="P423" s="192"/>
      <c r="Q423" s="192"/>
      <c r="R423" s="192"/>
      <c r="S423" s="192"/>
      <c r="T423" s="19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187" t="s">
        <v>175</v>
      </c>
      <c r="AU423" s="187" t="s">
        <v>85</v>
      </c>
      <c r="AV423" s="13" t="s">
        <v>85</v>
      </c>
      <c r="AW423" s="13" t="s">
        <v>33</v>
      </c>
      <c r="AX423" s="13" t="s">
        <v>77</v>
      </c>
      <c r="AY423" s="187" t="s">
        <v>167</v>
      </c>
    </row>
    <row r="424" s="15" customFormat="1">
      <c r="A424" s="15"/>
      <c r="B424" s="202"/>
      <c r="C424" s="15"/>
      <c r="D424" s="186" t="s">
        <v>175</v>
      </c>
      <c r="E424" s="203" t="s">
        <v>1</v>
      </c>
      <c r="F424" s="204" t="s">
        <v>179</v>
      </c>
      <c r="G424" s="15"/>
      <c r="H424" s="205">
        <v>25.704000000000001</v>
      </c>
      <c r="I424" s="206"/>
      <c r="J424" s="15"/>
      <c r="K424" s="15"/>
      <c r="L424" s="202"/>
      <c r="M424" s="220"/>
      <c r="N424" s="221"/>
      <c r="O424" s="221"/>
      <c r="P424" s="221"/>
      <c r="Q424" s="221"/>
      <c r="R424" s="221"/>
      <c r="S424" s="221"/>
      <c r="T424" s="222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03" t="s">
        <v>175</v>
      </c>
      <c r="AU424" s="203" t="s">
        <v>85</v>
      </c>
      <c r="AV424" s="15" t="s">
        <v>174</v>
      </c>
      <c r="AW424" s="15" t="s">
        <v>33</v>
      </c>
      <c r="AX424" s="15" t="s">
        <v>8</v>
      </c>
      <c r="AY424" s="203" t="s">
        <v>167</v>
      </c>
    </row>
    <row r="425" s="2" customFormat="1" ht="6.96" customHeight="1">
      <c r="A425" s="37"/>
      <c r="B425" s="59"/>
      <c r="C425" s="60"/>
      <c r="D425" s="60"/>
      <c r="E425" s="60"/>
      <c r="F425" s="60"/>
      <c r="G425" s="60"/>
      <c r="H425" s="60"/>
      <c r="I425" s="60"/>
      <c r="J425" s="60"/>
      <c r="K425" s="60"/>
      <c r="L425" s="38"/>
      <c r="M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</row>
  </sheetData>
  <autoFilter ref="C132:K424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85</v>
      </c>
    </row>
    <row r="4" s="1" customFormat="1" ht="24.96" customHeight="1">
      <c r="B4" s="21"/>
      <c r="D4" s="22" t="s">
        <v>94</v>
      </c>
      <c r="L4" s="21"/>
      <c r="M4" s="120" t="s">
        <v>11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17</v>
      </c>
      <c r="L6" s="21"/>
    </row>
    <row r="7" s="1" customFormat="1" ht="16.5" customHeight="1">
      <c r="B7" s="21"/>
      <c r="E7" s="121" t="str">
        <f>'Rekapitulace stavby'!K6</f>
        <v>Stavební úpravy stávající haly ČOV Jičín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107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615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19</v>
      </c>
      <c r="E11" s="37"/>
      <c r="F11" s="26" t="s">
        <v>1</v>
      </c>
      <c r="G11" s="37"/>
      <c r="H11" s="37"/>
      <c r="I11" s="31" t="s">
        <v>20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21</v>
      </c>
      <c r="E12" s="37"/>
      <c r="F12" s="26" t="s">
        <v>22</v>
      </c>
      <c r="G12" s="37"/>
      <c r="H12" s="37"/>
      <c r="I12" s="31" t="s">
        <v>23</v>
      </c>
      <c r="J12" s="68" t="str">
        <f>'Rekapitulace stavby'!AN8</f>
        <v>3. 12. 2023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25</v>
      </c>
      <c r="E14" s="37"/>
      <c r="F14" s="37"/>
      <c r="G14" s="37"/>
      <c r="H14" s="37"/>
      <c r="I14" s="31" t="s">
        <v>26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27</v>
      </c>
      <c r="F15" s="37"/>
      <c r="G15" s="37"/>
      <c r="H15" s="37"/>
      <c r="I15" s="31" t="s">
        <v>28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29</v>
      </c>
      <c r="E17" s="37"/>
      <c r="F17" s="37"/>
      <c r="G17" s="37"/>
      <c r="H17" s="37"/>
      <c r="I17" s="31" t="s">
        <v>26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28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31</v>
      </c>
      <c r="E20" s="37"/>
      <c r="F20" s="37"/>
      <c r="G20" s="37"/>
      <c r="H20" s="37"/>
      <c r="I20" s="31" t="s">
        <v>26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32</v>
      </c>
      <c r="F21" s="37"/>
      <c r="G21" s="37"/>
      <c r="H21" s="37"/>
      <c r="I21" s="31" t="s">
        <v>28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34</v>
      </c>
      <c r="E23" s="37"/>
      <c r="F23" s="37"/>
      <c r="G23" s="37"/>
      <c r="H23" s="37"/>
      <c r="I23" s="31" t="s">
        <v>26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35</v>
      </c>
      <c r="F24" s="37"/>
      <c r="G24" s="37"/>
      <c r="H24" s="37"/>
      <c r="I24" s="31" t="s">
        <v>28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36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2"/>
      <c r="B27" s="123"/>
      <c r="C27" s="122"/>
      <c r="D27" s="122"/>
      <c r="E27" s="35" t="s">
        <v>1</v>
      </c>
      <c r="F27" s="35"/>
      <c r="G27" s="35"/>
      <c r="H27" s="35"/>
      <c r="I27" s="122"/>
      <c r="J27" s="122"/>
      <c r="K27" s="122"/>
      <c r="L27" s="124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5" t="s">
        <v>37</v>
      </c>
      <c r="E30" s="37"/>
      <c r="F30" s="37"/>
      <c r="G30" s="37"/>
      <c r="H30" s="37"/>
      <c r="I30" s="37"/>
      <c r="J30" s="95">
        <f>ROUND(J126, 0)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39</v>
      </c>
      <c r="G32" s="37"/>
      <c r="H32" s="37"/>
      <c r="I32" s="42" t="s">
        <v>38</v>
      </c>
      <c r="J32" s="42" t="s">
        <v>40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6" t="s">
        <v>41</v>
      </c>
      <c r="E33" s="31" t="s">
        <v>42</v>
      </c>
      <c r="F33" s="127">
        <f>ROUND((SUM(BE126:BE145)),  0)</f>
        <v>0</v>
      </c>
      <c r="G33" s="37"/>
      <c r="H33" s="37"/>
      <c r="I33" s="128">
        <v>0.20999999999999999</v>
      </c>
      <c r="J33" s="127">
        <f>ROUND(((SUM(BE126:BE145))*I33),  0)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43</v>
      </c>
      <c r="F34" s="127">
        <f>ROUND((SUM(BF126:BF145)),  0)</f>
        <v>0</v>
      </c>
      <c r="G34" s="37"/>
      <c r="H34" s="37"/>
      <c r="I34" s="128">
        <v>0.14999999999999999</v>
      </c>
      <c r="J34" s="127">
        <f>ROUND(((SUM(BF126:BF145))*I34),  0)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44</v>
      </c>
      <c r="F35" s="127">
        <f>ROUND((SUM(BG126:BG145)),  0)</f>
        <v>0</v>
      </c>
      <c r="G35" s="37"/>
      <c r="H35" s="37"/>
      <c r="I35" s="128">
        <v>0.20999999999999999</v>
      </c>
      <c r="J35" s="127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45</v>
      </c>
      <c r="F36" s="127">
        <f>ROUND((SUM(BH126:BH145)),  0)</f>
        <v>0</v>
      </c>
      <c r="G36" s="37"/>
      <c r="H36" s="37"/>
      <c r="I36" s="128">
        <v>0.14999999999999999</v>
      </c>
      <c r="J36" s="127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46</v>
      </c>
      <c r="F37" s="127">
        <f>ROUND((SUM(BI126:BI145)),  0)</f>
        <v>0</v>
      </c>
      <c r="G37" s="37"/>
      <c r="H37" s="37"/>
      <c r="I37" s="128">
        <v>0</v>
      </c>
      <c r="J37" s="127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9"/>
      <c r="D39" s="130" t="s">
        <v>47</v>
      </c>
      <c r="E39" s="80"/>
      <c r="F39" s="80"/>
      <c r="G39" s="131" t="s">
        <v>48</v>
      </c>
      <c r="H39" s="132" t="s">
        <v>49</v>
      </c>
      <c r="I39" s="80"/>
      <c r="J39" s="133">
        <f>SUM(J30:J37)</f>
        <v>0</v>
      </c>
      <c r="K39" s="134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50</v>
      </c>
      <c r="E50" s="56"/>
      <c r="F50" s="56"/>
      <c r="G50" s="55" t="s">
        <v>51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52</v>
      </c>
      <c r="E61" s="40"/>
      <c r="F61" s="135" t="s">
        <v>53</v>
      </c>
      <c r="G61" s="57" t="s">
        <v>52</v>
      </c>
      <c r="H61" s="40"/>
      <c r="I61" s="40"/>
      <c r="J61" s="136" t="s">
        <v>53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54</v>
      </c>
      <c r="E65" s="58"/>
      <c r="F65" s="58"/>
      <c r="G65" s="55" t="s">
        <v>55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52</v>
      </c>
      <c r="E76" s="40"/>
      <c r="F76" s="135" t="s">
        <v>53</v>
      </c>
      <c r="G76" s="57" t="s">
        <v>52</v>
      </c>
      <c r="H76" s="40"/>
      <c r="I76" s="40"/>
      <c r="J76" s="136" t="s">
        <v>53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130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7"/>
      <c r="D85" s="37"/>
      <c r="E85" s="121" t="str">
        <f>E7</f>
        <v>Stavební úpravy stávající haly ČOV Jičín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107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2 - Vedlejší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7"/>
      <c r="E89" s="37"/>
      <c r="F89" s="26" t="str">
        <f>F12</f>
        <v>Jičín</v>
      </c>
      <c r="G89" s="37"/>
      <c r="H89" s="37"/>
      <c r="I89" s="31" t="s">
        <v>23</v>
      </c>
      <c r="J89" s="68" t="str">
        <f>IF(J12="","",J12)</f>
        <v>3. 12. 2023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25</v>
      </c>
      <c r="D91" s="37"/>
      <c r="E91" s="37"/>
      <c r="F91" s="26" t="str">
        <f>E15</f>
        <v>VOS a.s., Na Tobolce 428, Jičín</v>
      </c>
      <c r="G91" s="37"/>
      <c r="H91" s="37"/>
      <c r="I91" s="31" t="s">
        <v>31</v>
      </c>
      <c r="J91" s="35" t="str">
        <f>E21</f>
        <v>ing. Aleš Petřík, Rohoznice 51, Miletín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29</v>
      </c>
      <c r="D92" s="37"/>
      <c r="E92" s="37"/>
      <c r="F92" s="26" t="str">
        <f>IF(E18="","",E18)</f>
        <v>Vyplň údaj</v>
      </c>
      <c r="G92" s="37"/>
      <c r="H92" s="37"/>
      <c r="I92" s="31" t="s">
        <v>34</v>
      </c>
      <c r="J92" s="35" t="str">
        <f>E24</f>
        <v>ing. V. Švehla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37" t="s">
        <v>131</v>
      </c>
      <c r="D94" s="129"/>
      <c r="E94" s="129"/>
      <c r="F94" s="129"/>
      <c r="G94" s="129"/>
      <c r="H94" s="129"/>
      <c r="I94" s="129"/>
      <c r="J94" s="138" t="s">
        <v>132</v>
      </c>
      <c r="K94" s="129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39" t="s">
        <v>133</v>
      </c>
      <c r="D96" s="37"/>
      <c r="E96" s="37"/>
      <c r="F96" s="37"/>
      <c r="G96" s="37"/>
      <c r="H96" s="37"/>
      <c r="I96" s="37"/>
      <c r="J96" s="95">
        <f>J126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134</v>
      </c>
    </row>
    <row r="97" s="9" customFormat="1" ht="24.96" customHeight="1">
      <c r="A97" s="9"/>
      <c r="B97" s="140"/>
      <c r="C97" s="9"/>
      <c r="D97" s="141" t="s">
        <v>616</v>
      </c>
      <c r="E97" s="142"/>
      <c r="F97" s="142"/>
      <c r="G97" s="142"/>
      <c r="H97" s="142"/>
      <c r="I97" s="142"/>
      <c r="J97" s="143">
        <f>J127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617</v>
      </c>
      <c r="E98" s="146"/>
      <c r="F98" s="146"/>
      <c r="G98" s="146"/>
      <c r="H98" s="146"/>
      <c r="I98" s="146"/>
      <c r="J98" s="147">
        <f>J128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618</v>
      </c>
      <c r="E99" s="146"/>
      <c r="F99" s="146"/>
      <c r="G99" s="146"/>
      <c r="H99" s="146"/>
      <c r="I99" s="146"/>
      <c r="J99" s="147">
        <f>J130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619</v>
      </c>
      <c r="E100" s="146"/>
      <c r="F100" s="146"/>
      <c r="G100" s="146"/>
      <c r="H100" s="146"/>
      <c r="I100" s="146"/>
      <c r="J100" s="147">
        <f>J132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4"/>
      <c r="C101" s="10"/>
      <c r="D101" s="145" t="s">
        <v>620</v>
      </c>
      <c r="E101" s="146"/>
      <c r="F101" s="146"/>
      <c r="G101" s="146"/>
      <c r="H101" s="146"/>
      <c r="I101" s="146"/>
      <c r="J101" s="147">
        <f>J134</f>
        <v>0</v>
      </c>
      <c r="K101" s="10"/>
      <c r="L101" s="14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4"/>
      <c r="C102" s="10"/>
      <c r="D102" s="145" t="s">
        <v>621</v>
      </c>
      <c r="E102" s="146"/>
      <c r="F102" s="146"/>
      <c r="G102" s="146"/>
      <c r="H102" s="146"/>
      <c r="I102" s="146"/>
      <c r="J102" s="147">
        <f>J136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622</v>
      </c>
      <c r="E103" s="146"/>
      <c r="F103" s="146"/>
      <c r="G103" s="146"/>
      <c r="H103" s="146"/>
      <c r="I103" s="146"/>
      <c r="J103" s="147">
        <f>J138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623</v>
      </c>
      <c r="E104" s="146"/>
      <c r="F104" s="146"/>
      <c r="G104" s="146"/>
      <c r="H104" s="146"/>
      <c r="I104" s="146"/>
      <c r="J104" s="147">
        <f>J140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624</v>
      </c>
      <c r="E105" s="146"/>
      <c r="F105" s="146"/>
      <c r="G105" s="146"/>
      <c r="H105" s="146"/>
      <c r="I105" s="146"/>
      <c r="J105" s="147">
        <f>J142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4"/>
      <c r="C106" s="10"/>
      <c r="D106" s="145" t="s">
        <v>625</v>
      </c>
      <c r="E106" s="146"/>
      <c r="F106" s="146"/>
      <c r="G106" s="146"/>
      <c r="H106" s="146"/>
      <c r="I106" s="146"/>
      <c r="J106" s="147">
        <f>J144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7"/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152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7"/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17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121" t="str">
        <f>E7</f>
        <v>Stavební úpravy stávající haly ČOV Jičín</v>
      </c>
      <c r="F116" s="31"/>
      <c r="G116" s="31"/>
      <c r="H116" s="31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107</v>
      </c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7"/>
      <c r="D118" s="37"/>
      <c r="E118" s="66" t="str">
        <f>E9</f>
        <v>2 - Vedlejší náklady</v>
      </c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21</v>
      </c>
      <c r="D120" s="37"/>
      <c r="E120" s="37"/>
      <c r="F120" s="26" t="str">
        <f>F12</f>
        <v>Jičín</v>
      </c>
      <c r="G120" s="37"/>
      <c r="H120" s="37"/>
      <c r="I120" s="31" t="s">
        <v>23</v>
      </c>
      <c r="J120" s="68" t="str">
        <f>IF(J12="","",J12)</f>
        <v>3. 12. 2023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5.65" customHeight="1">
      <c r="A122" s="37"/>
      <c r="B122" s="38"/>
      <c r="C122" s="31" t="s">
        <v>25</v>
      </c>
      <c r="D122" s="37"/>
      <c r="E122" s="37"/>
      <c r="F122" s="26" t="str">
        <f>E15</f>
        <v>VOS a.s., Na Tobolce 428, Jičín</v>
      </c>
      <c r="G122" s="37"/>
      <c r="H122" s="37"/>
      <c r="I122" s="31" t="s">
        <v>31</v>
      </c>
      <c r="J122" s="35" t="str">
        <f>E21</f>
        <v>ing. Aleš Petřík, Rohoznice 51, Miletín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29</v>
      </c>
      <c r="D123" s="37"/>
      <c r="E123" s="37"/>
      <c r="F123" s="26" t="str">
        <f>IF(E18="","",E18)</f>
        <v>Vyplň údaj</v>
      </c>
      <c r="G123" s="37"/>
      <c r="H123" s="37"/>
      <c r="I123" s="31" t="s">
        <v>34</v>
      </c>
      <c r="J123" s="35" t="str">
        <f>E24</f>
        <v>ing. V. Švehla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7"/>
      <c r="D124" s="37"/>
      <c r="E124" s="37"/>
      <c r="F124" s="37"/>
      <c r="G124" s="37"/>
      <c r="H124" s="37"/>
      <c r="I124" s="37"/>
      <c r="J124" s="37"/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48"/>
      <c r="B125" s="149"/>
      <c r="C125" s="150" t="s">
        <v>153</v>
      </c>
      <c r="D125" s="151" t="s">
        <v>62</v>
      </c>
      <c r="E125" s="151" t="s">
        <v>58</v>
      </c>
      <c r="F125" s="151" t="s">
        <v>59</v>
      </c>
      <c r="G125" s="151" t="s">
        <v>154</v>
      </c>
      <c r="H125" s="151" t="s">
        <v>155</v>
      </c>
      <c r="I125" s="151" t="s">
        <v>156</v>
      </c>
      <c r="J125" s="151" t="s">
        <v>132</v>
      </c>
      <c r="K125" s="152" t="s">
        <v>157</v>
      </c>
      <c r="L125" s="153"/>
      <c r="M125" s="85" t="s">
        <v>1</v>
      </c>
      <c r="N125" s="86" t="s">
        <v>41</v>
      </c>
      <c r="O125" s="86" t="s">
        <v>158</v>
      </c>
      <c r="P125" s="86" t="s">
        <v>159</v>
      </c>
      <c r="Q125" s="86" t="s">
        <v>160</v>
      </c>
      <c r="R125" s="86" t="s">
        <v>161</v>
      </c>
      <c r="S125" s="86" t="s">
        <v>162</v>
      </c>
      <c r="T125" s="87" t="s">
        <v>163</v>
      </c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</row>
    <row r="126" s="2" customFormat="1" ht="22.8" customHeight="1">
      <c r="A126" s="37"/>
      <c r="B126" s="38"/>
      <c r="C126" s="92" t="s">
        <v>164</v>
      </c>
      <c r="D126" s="37"/>
      <c r="E126" s="37"/>
      <c r="F126" s="37"/>
      <c r="G126" s="37"/>
      <c r="H126" s="37"/>
      <c r="I126" s="37"/>
      <c r="J126" s="154">
        <f>BK126</f>
        <v>0</v>
      </c>
      <c r="K126" s="37"/>
      <c r="L126" s="38"/>
      <c r="M126" s="88"/>
      <c r="N126" s="72"/>
      <c r="O126" s="89"/>
      <c r="P126" s="155">
        <f>P127</f>
        <v>0</v>
      </c>
      <c r="Q126" s="89"/>
      <c r="R126" s="155">
        <f>R127</f>
        <v>0</v>
      </c>
      <c r="S126" s="89"/>
      <c r="T126" s="156">
        <f>T127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8" t="s">
        <v>76</v>
      </c>
      <c r="AU126" s="18" t="s">
        <v>134</v>
      </c>
      <c r="BK126" s="157">
        <f>BK127</f>
        <v>0</v>
      </c>
    </row>
    <row r="127" s="12" customFormat="1" ht="25.92" customHeight="1">
      <c r="A127" s="12"/>
      <c r="B127" s="158"/>
      <c r="C127" s="12"/>
      <c r="D127" s="159" t="s">
        <v>76</v>
      </c>
      <c r="E127" s="160" t="s">
        <v>626</v>
      </c>
      <c r="F127" s="160" t="s">
        <v>627</v>
      </c>
      <c r="G127" s="12"/>
      <c r="H127" s="12"/>
      <c r="I127" s="161"/>
      <c r="J127" s="162">
        <f>BK127</f>
        <v>0</v>
      </c>
      <c r="K127" s="12"/>
      <c r="L127" s="158"/>
      <c r="M127" s="163"/>
      <c r="N127" s="164"/>
      <c r="O127" s="164"/>
      <c r="P127" s="165">
        <f>P128+P130+P132+P134+P136+P138+P140+P142+P144</f>
        <v>0</v>
      </c>
      <c r="Q127" s="164"/>
      <c r="R127" s="165">
        <f>R128+R130+R132+R134+R136+R138+R140+R142+R144</f>
        <v>0</v>
      </c>
      <c r="S127" s="164"/>
      <c r="T127" s="166">
        <f>T128+T130+T132+T134+T136+T138+T140+T142+T144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191</v>
      </c>
      <c r="AT127" s="167" t="s">
        <v>76</v>
      </c>
      <c r="AU127" s="167" t="s">
        <v>77</v>
      </c>
      <c r="AY127" s="159" t="s">
        <v>167</v>
      </c>
      <c r="BK127" s="168">
        <f>BK128+BK130+BK132+BK134+BK136+BK138+BK140+BK142+BK144</f>
        <v>0</v>
      </c>
    </row>
    <row r="128" s="12" customFormat="1" ht="22.8" customHeight="1">
      <c r="A128" s="12"/>
      <c r="B128" s="158"/>
      <c r="C128" s="12"/>
      <c r="D128" s="159" t="s">
        <v>76</v>
      </c>
      <c r="E128" s="169" t="s">
        <v>628</v>
      </c>
      <c r="F128" s="169" t="s">
        <v>629</v>
      </c>
      <c r="G128" s="12"/>
      <c r="H128" s="12"/>
      <c r="I128" s="161"/>
      <c r="J128" s="170">
        <f>BK128</f>
        <v>0</v>
      </c>
      <c r="K128" s="12"/>
      <c r="L128" s="158"/>
      <c r="M128" s="163"/>
      <c r="N128" s="164"/>
      <c r="O128" s="164"/>
      <c r="P128" s="165">
        <f>P129</f>
        <v>0</v>
      </c>
      <c r="Q128" s="164"/>
      <c r="R128" s="165">
        <f>R129</f>
        <v>0</v>
      </c>
      <c r="S128" s="164"/>
      <c r="T128" s="166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9" t="s">
        <v>191</v>
      </c>
      <c r="AT128" s="167" t="s">
        <v>76</v>
      </c>
      <c r="AU128" s="167" t="s">
        <v>8</v>
      </c>
      <c r="AY128" s="159" t="s">
        <v>167</v>
      </c>
      <c r="BK128" s="168">
        <f>BK129</f>
        <v>0</v>
      </c>
    </row>
    <row r="129" s="2" customFormat="1" ht="16.5" customHeight="1">
      <c r="A129" s="37"/>
      <c r="B129" s="171"/>
      <c r="C129" s="172" t="s">
        <v>8</v>
      </c>
      <c r="D129" s="172" t="s">
        <v>169</v>
      </c>
      <c r="E129" s="173" t="s">
        <v>630</v>
      </c>
      <c r="F129" s="174" t="s">
        <v>629</v>
      </c>
      <c r="G129" s="175" t="s">
        <v>631</v>
      </c>
      <c r="H129" s="176">
        <v>1</v>
      </c>
      <c r="I129" s="177"/>
      <c r="J129" s="178">
        <f>ROUND(I129*H129,0)</f>
        <v>0</v>
      </c>
      <c r="K129" s="174" t="s">
        <v>173</v>
      </c>
      <c r="L129" s="38"/>
      <c r="M129" s="179" t="s">
        <v>1</v>
      </c>
      <c r="N129" s="180" t="s">
        <v>42</v>
      </c>
      <c r="O129" s="76"/>
      <c r="P129" s="181">
        <f>O129*H129</f>
        <v>0</v>
      </c>
      <c r="Q129" s="181">
        <v>0</v>
      </c>
      <c r="R129" s="181">
        <f>Q129*H129</f>
        <v>0</v>
      </c>
      <c r="S129" s="181">
        <v>0</v>
      </c>
      <c r="T129" s="182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3" t="s">
        <v>174</v>
      </c>
      <c r="AT129" s="183" t="s">
        <v>169</v>
      </c>
      <c r="AU129" s="183" t="s">
        <v>85</v>
      </c>
      <c r="AY129" s="18" t="s">
        <v>167</v>
      </c>
      <c r="BE129" s="184">
        <f>IF(N129="základní",J129,0)</f>
        <v>0</v>
      </c>
      <c r="BF129" s="184">
        <f>IF(N129="snížená",J129,0)</f>
        <v>0</v>
      </c>
      <c r="BG129" s="184">
        <f>IF(N129="zákl. přenesená",J129,0)</f>
        <v>0</v>
      </c>
      <c r="BH129" s="184">
        <f>IF(N129="sníž. přenesená",J129,0)</f>
        <v>0</v>
      </c>
      <c r="BI129" s="184">
        <f>IF(N129="nulová",J129,0)</f>
        <v>0</v>
      </c>
      <c r="BJ129" s="18" t="s">
        <v>8</v>
      </c>
      <c r="BK129" s="184">
        <f>ROUND(I129*H129,0)</f>
        <v>0</v>
      </c>
      <c r="BL129" s="18" t="s">
        <v>174</v>
      </c>
      <c r="BM129" s="183" t="s">
        <v>85</v>
      </c>
    </row>
    <row r="130" s="12" customFormat="1" ht="22.8" customHeight="1">
      <c r="A130" s="12"/>
      <c r="B130" s="158"/>
      <c r="C130" s="12"/>
      <c r="D130" s="159" t="s">
        <v>76</v>
      </c>
      <c r="E130" s="169" t="s">
        <v>632</v>
      </c>
      <c r="F130" s="169" t="s">
        <v>633</v>
      </c>
      <c r="G130" s="12"/>
      <c r="H130" s="12"/>
      <c r="I130" s="161"/>
      <c r="J130" s="170">
        <f>BK130</f>
        <v>0</v>
      </c>
      <c r="K130" s="12"/>
      <c r="L130" s="158"/>
      <c r="M130" s="163"/>
      <c r="N130" s="164"/>
      <c r="O130" s="164"/>
      <c r="P130" s="165">
        <f>P131</f>
        <v>0</v>
      </c>
      <c r="Q130" s="164"/>
      <c r="R130" s="165">
        <f>R131</f>
        <v>0</v>
      </c>
      <c r="S130" s="164"/>
      <c r="T130" s="166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9" t="s">
        <v>191</v>
      </c>
      <c r="AT130" s="167" t="s">
        <v>76</v>
      </c>
      <c r="AU130" s="167" t="s">
        <v>8</v>
      </c>
      <c r="AY130" s="159" t="s">
        <v>167</v>
      </c>
      <c r="BK130" s="168">
        <f>BK131</f>
        <v>0</v>
      </c>
    </row>
    <row r="131" s="2" customFormat="1" ht="16.5" customHeight="1">
      <c r="A131" s="37"/>
      <c r="B131" s="171"/>
      <c r="C131" s="172" t="s">
        <v>85</v>
      </c>
      <c r="D131" s="172" t="s">
        <v>169</v>
      </c>
      <c r="E131" s="173" t="s">
        <v>634</v>
      </c>
      <c r="F131" s="174" t="s">
        <v>633</v>
      </c>
      <c r="G131" s="175" t="s">
        <v>631</v>
      </c>
      <c r="H131" s="176">
        <v>1</v>
      </c>
      <c r="I131" s="177"/>
      <c r="J131" s="178">
        <f>ROUND(I131*H131,0)</f>
        <v>0</v>
      </c>
      <c r="K131" s="174" t="s">
        <v>173</v>
      </c>
      <c r="L131" s="38"/>
      <c r="M131" s="179" t="s">
        <v>1</v>
      </c>
      <c r="N131" s="180" t="s">
        <v>42</v>
      </c>
      <c r="O131" s="76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3" t="s">
        <v>174</v>
      </c>
      <c r="AT131" s="183" t="s">
        <v>169</v>
      </c>
      <c r="AU131" s="183" t="s">
        <v>85</v>
      </c>
      <c r="AY131" s="18" t="s">
        <v>167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18" t="s">
        <v>8</v>
      </c>
      <c r="BK131" s="184">
        <f>ROUND(I131*H131,0)</f>
        <v>0</v>
      </c>
      <c r="BL131" s="18" t="s">
        <v>174</v>
      </c>
      <c r="BM131" s="183" t="s">
        <v>174</v>
      </c>
    </row>
    <row r="132" s="12" customFormat="1" ht="22.8" customHeight="1">
      <c r="A132" s="12"/>
      <c r="B132" s="158"/>
      <c r="C132" s="12"/>
      <c r="D132" s="159" t="s">
        <v>76</v>
      </c>
      <c r="E132" s="169" t="s">
        <v>635</v>
      </c>
      <c r="F132" s="169" t="s">
        <v>636</v>
      </c>
      <c r="G132" s="12"/>
      <c r="H132" s="12"/>
      <c r="I132" s="161"/>
      <c r="J132" s="170">
        <f>BK132</f>
        <v>0</v>
      </c>
      <c r="K132" s="12"/>
      <c r="L132" s="158"/>
      <c r="M132" s="163"/>
      <c r="N132" s="164"/>
      <c r="O132" s="164"/>
      <c r="P132" s="165">
        <f>P133</f>
        <v>0</v>
      </c>
      <c r="Q132" s="164"/>
      <c r="R132" s="165">
        <f>R133</f>
        <v>0</v>
      </c>
      <c r="S132" s="164"/>
      <c r="T132" s="166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9" t="s">
        <v>191</v>
      </c>
      <c r="AT132" s="167" t="s">
        <v>76</v>
      </c>
      <c r="AU132" s="167" t="s">
        <v>8</v>
      </c>
      <c r="AY132" s="159" t="s">
        <v>167</v>
      </c>
      <c r="BK132" s="168">
        <f>BK133</f>
        <v>0</v>
      </c>
    </row>
    <row r="133" s="2" customFormat="1" ht="16.5" customHeight="1">
      <c r="A133" s="37"/>
      <c r="B133" s="171"/>
      <c r="C133" s="172" t="s">
        <v>178</v>
      </c>
      <c r="D133" s="172" t="s">
        <v>169</v>
      </c>
      <c r="E133" s="173" t="s">
        <v>637</v>
      </c>
      <c r="F133" s="174" t="s">
        <v>636</v>
      </c>
      <c r="G133" s="175" t="s">
        <v>631</v>
      </c>
      <c r="H133" s="176">
        <v>1</v>
      </c>
      <c r="I133" s="177"/>
      <c r="J133" s="178">
        <f>ROUND(I133*H133,0)</f>
        <v>0</v>
      </c>
      <c r="K133" s="174" t="s">
        <v>173</v>
      </c>
      <c r="L133" s="38"/>
      <c r="M133" s="179" t="s">
        <v>1</v>
      </c>
      <c r="N133" s="180" t="s">
        <v>42</v>
      </c>
      <c r="O133" s="76"/>
      <c r="P133" s="181">
        <f>O133*H133</f>
        <v>0</v>
      </c>
      <c r="Q133" s="181">
        <v>0</v>
      </c>
      <c r="R133" s="181">
        <f>Q133*H133</f>
        <v>0</v>
      </c>
      <c r="S133" s="181">
        <v>0</v>
      </c>
      <c r="T133" s="182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3" t="s">
        <v>174</v>
      </c>
      <c r="AT133" s="183" t="s">
        <v>169</v>
      </c>
      <c r="AU133" s="183" t="s">
        <v>85</v>
      </c>
      <c r="AY133" s="18" t="s">
        <v>167</v>
      </c>
      <c r="BE133" s="184">
        <f>IF(N133="základní",J133,0)</f>
        <v>0</v>
      </c>
      <c r="BF133" s="184">
        <f>IF(N133="snížená",J133,0)</f>
        <v>0</v>
      </c>
      <c r="BG133" s="184">
        <f>IF(N133="zákl. přenesená",J133,0)</f>
        <v>0</v>
      </c>
      <c r="BH133" s="184">
        <f>IF(N133="sníž. přenesená",J133,0)</f>
        <v>0</v>
      </c>
      <c r="BI133" s="184">
        <f>IF(N133="nulová",J133,0)</f>
        <v>0</v>
      </c>
      <c r="BJ133" s="18" t="s">
        <v>8</v>
      </c>
      <c r="BK133" s="184">
        <f>ROUND(I133*H133,0)</f>
        <v>0</v>
      </c>
      <c r="BL133" s="18" t="s">
        <v>174</v>
      </c>
      <c r="BM133" s="183" t="s">
        <v>184</v>
      </c>
    </row>
    <row r="134" s="12" customFormat="1" ht="22.8" customHeight="1">
      <c r="A134" s="12"/>
      <c r="B134" s="158"/>
      <c r="C134" s="12"/>
      <c r="D134" s="159" t="s">
        <v>76</v>
      </c>
      <c r="E134" s="169" t="s">
        <v>638</v>
      </c>
      <c r="F134" s="169" t="s">
        <v>639</v>
      </c>
      <c r="G134" s="12"/>
      <c r="H134" s="12"/>
      <c r="I134" s="161"/>
      <c r="J134" s="170">
        <f>BK134</f>
        <v>0</v>
      </c>
      <c r="K134" s="12"/>
      <c r="L134" s="158"/>
      <c r="M134" s="163"/>
      <c r="N134" s="164"/>
      <c r="O134" s="164"/>
      <c r="P134" s="165">
        <f>P135</f>
        <v>0</v>
      </c>
      <c r="Q134" s="164"/>
      <c r="R134" s="165">
        <f>R135</f>
        <v>0</v>
      </c>
      <c r="S134" s="164"/>
      <c r="T134" s="166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9" t="s">
        <v>191</v>
      </c>
      <c r="AT134" s="167" t="s">
        <v>76</v>
      </c>
      <c r="AU134" s="167" t="s">
        <v>8</v>
      </c>
      <c r="AY134" s="159" t="s">
        <v>167</v>
      </c>
      <c r="BK134" s="168">
        <f>BK135</f>
        <v>0</v>
      </c>
    </row>
    <row r="135" s="2" customFormat="1" ht="16.5" customHeight="1">
      <c r="A135" s="37"/>
      <c r="B135" s="171"/>
      <c r="C135" s="172" t="s">
        <v>174</v>
      </c>
      <c r="D135" s="172" t="s">
        <v>169</v>
      </c>
      <c r="E135" s="173" t="s">
        <v>640</v>
      </c>
      <c r="F135" s="174" t="s">
        <v>639</v>
      </c>
      <c r="G135" s="175" t="s">
        <v>631</v>
      </c>
      <c r="H135" s="176">
        <v>1</v>
      </c>
      <c r="I135" s="177"/>
      <c r="J135" s="178">
        <f>ROUND(I135*H135,0)</f>
        <v>0</v>
      </c>
      <c r="K135" s="174" t="s">
        <v>173</v>
      </c>
      <c r="L135" s="38"/>
      <c r="M135" s="179" t="s">
        <v>1</v>
      </c>
      <c r="N135" s="180" t="s">
        <v>42</v>
      </c>
      <c r="O135" s="76"/>
      <c r="P135" s="181">
        <f>O135*H135</f>
        <v>0</v>
      </c>
      <c r="Q135" s="181">
        <v>0</v>
      </c>
      <c r="R135" s="181">
        <f>Q135*H135</f>
        <v>0</v>
      </c>
      <c r="S135" s="181">
        <v>0</v>
      </c>
      <c r="T135" s="18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3" t="s">
        <v>174</v>
      </c>
      <c r="AT135" s="183" t="s">
        <v>169</v>
      </c>
      <c r="AU135" s="183" t="s">
        <v>85</v>
      </c>
      <c r="AY135" s="18" t="s">
        <v>167</v>
      </c>
      <c r="BE135" s="184">
        <f>IF(N135="základní",J135,0)</f>
        <v>0</v>
      </c>
      <c r="BF135" s="184">
        <f>IF(N135="snížená",J135,0)</f>
        <v>0</v>
      </c>
      <c r="BG135" s="184">
        <f>IF(N135="zákl. přenesená",J135,0)</f>
        <v>0</v>
      </c>
      <c r="BH135" s="184">
        <f>IF(N135="sníž. přenesená",J135,0)</f>
        <v>0</v>
      </c>
      <c r="BI135" s="184">
        <f>IF(N135="nulová",J135,0)</f>
        <v>0</v>
      </c>
      <c r="BJ135" s="18" t="s">
        <v>8</v>
      </c>
      <c r="BK135" s="184">
        <f>ROUND(I135*H135,0)</f>
        <v>0</v>
      </c>
      <c r="BL135" s="18" t="s">
        <v>174</v>
      </c>
      <c r="BM135" s="183" t="s">
        <v>209</v>
      </c>
    </row>
    <row r="136" s="12" customFormat="1" ht="22.8" customHeight="1">
      <c r="A136" s="12"/>
      <c r="B136" s="158"/>
      <c r="C136" s="12"/>
      <c r="D136" s="159" t="s">
        <v>76</v>
      </c>
      <c r="E136" s="169" t="s">
        <v>641</v>
      </c>
      <c r="F136" s="169" t="s">
        <v>642</v>
      </c>
      <c r="G136" s="12"/>
      <c r="H136" s="12"/>
      <c r="I136" s="161"/>
      <c r="J136" s="170">
        <f>BK136</f>
        <v>0</v>
      </c>
      <c r="K136" s="12"/>
      <c r="L136" s="158"/>
      <c r="M136" s="163"/>
      <c r="N136" s="164"/>
      <c r="O136" s="164"/>
      <c r="P136" s="165">
        <f>P137</f>
        <v>0</v>
      </c>
      <c r="Q136" s="164"/>
      <c r="R136" s="165">
        <f>R137</f>
        <v>0</v>
      </c>
      <c r="S136" s="164"/>
      <c r="T136" s="166">
        <f>T137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59" t="s">
        <v>191</v>
      </c>
      <c r="AT136" s="167" t="s">
        <v>76</v>
      </c>
      <c r="AU136" s="167" t="s">
        <v>8</v>
      </c>
      <c r="AY136" s="159" t="s">
        <v>167</v>
      </c>
      <c r="BK136" s="168">
        <f>BK137</f>
        <v>0</v>
      </c>
    </row>
    <row r="137" s="2" customFormat="1" ht="16.5" customHeight="1">
      <c r="A137" s="37"/>
      <c r="B137" s="171"/>
      <c r="C137" s="172" t="s">
        <v>191</v>
      </c>
      <c r="D137" s="172" t="s">
        <v>169</v>
      </c>
      <c r="E137" s="173" t="s">
        <v>643</v>
      </c>
      <c r="F137" s="174" t="s">
        <v>642</v>
      </c>
      <c r="G137" s="175" t="s">
        <v>631</v>
      </c>
      <c r="H137" s="176">
        <v>1</v>
      </c>
      <c r="I137" s="177"/>
      <c r="J137" s="178">
        <f>ROUND(I137*H137,0)</f>
        <v>0</v>
      </c>
      <c r="K137" s="174" t="s">
        <v>173</v>
      </c>
      <c r="L137" s="38"/>
      <c r="M137" s="179" t="s">
        <v>1</v>
      </c>
      <c r="N137" s="180" t="s">
        <v>42</v>
      </c>
      <c r="O137" s="76"/>
      <c r="P137" s="181">
        <f>O137*H137</f>
        <v>0</v>
      </c>
      <c r="Q137" s="181">
        <v>0</v>
      </c>
      <c r="R137" s="181">
        <f>Q137*H137</f>
        <v>0</v>
      </c>
      <c r="S137" s="181">
        <v>0</v>
      </c>
      <c r="T137" s="18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3" t="s">
        <v>174</v>
      </c>
      <c r="AT137" s="183" t="s">
        <v>169</v>
      </c>
      <c r="AU137" s="183" t="s">
        <v>85</v>
      </c>
      <c r="AY137" s="18" t="s">
        <v>167</v>
      </c>
      <c r="BE137" s="184">
        <f>IF(N137="základní",J137,0)</f>
        <v>0</v>
      </c>
      <c r="BF137" s="184">
        <f>IF(N137="snížená",J137,0)</f>
        <v>0</v>
      </c>
      <c r="BG137" s="184">
        <f>IF(N137="zákl. přenesená",J137,0)</f>
        <v>0</v>
      </c>
      <c r="BH137" s="184">
        <f>IF(N137="sníž. přenesená",J137,0)</f>
        <v>0</v>
      </c>
      <c r="BI137" s="184">
        <f>IF(N137="nulová",J137,0)</f>
        <v>0</v>
      </c>
      <c r="BJ137" s="18" t="s">
        <v>8</v>
      </c>
      <c r="BK137" s="184">
        <f>ROUND(I137*H137,0)</f>
        <v>0</v>
      </c>
      <c r="BL137" s="18" t="s">
        <v>174</v>
      </c>
      <c r="BM137" s="183" t="s">
        <v>221</v>
      </c>
    </row>
    <row r="138" s="12" customFormat="1" ht="22.8" customHeight="1">
      <c r="A138" s="12"/>
      <c r="B138" s="158"/>
      <c r="C138" s="12"/>
      <c r="D138" s="159" t="s">
        <v>76</v>
      </c>
      <c r="E138" s="169" t="s">
        <v>644</v>
      </c>
      <c r="F138" s="169" t="s">
        <v>645</v>
      </c>
      <c r="G138" s="12"/>
      <c r="H138" s="12"/>
      <c r="I138" s="161"/>
      <c r="J138" s="170">
        <f>BK138</f>
        <v>0</v>
      </c>
      <c r="K138" s="12"/>
      <c r="L138" s="158"/>
      <c r="M138" s="163"/>
      <c r="N138" s="164"/>
      <c r="O138" s="164"/>
      <c r="P138" s="165">
        <f>P139</f>
        <v>0</v>
      </c>
      <c r="Q138" s="164"/>
      <c r="R138" s="165">
        <f>R139</f>
        <v>0</v>
      </c>
      <c r="S138" s="164"/>
      <c r="T138" s="166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9" t="s">
        <v>191</v>
      </c>
      <c r="AT138" s="167" t="s">
        <v>76</v>
      </c>
      <c r="AU138" s="167" t="s">
        <v>8</v>
      </c>
      <c r="AY138" s="159" t="s">
        <v>167</v>
      </c>
      <c r="BK138" s="168">
        <f>BK139</f>
        <v>0</v>
      </c>
    </row>
    <row r="139" s="2" customFormat="1" ht="16.5" customHeight="1">
      <c r="A139" s="37"/>
      <c r="B139" s="171"/>
      <c r="C139" s="172" t="s">
        <v>184</v>
      </c>
      <c r="D139" s="172" t="s">
        <v>169</v>
      </c>
      <c r="E139" s="173" t="s">
        <v>646</v>
      </c>
      <c r="F139" s="174" t="s">
        <v>645</v>
      </c>
      <c r="G139" s="175" t="s">
        <v>631</v>
      </c>
      <c r="H139" s="176">
        <v>1</v>
      </c>
      <c r="I139" s="177"/>
      <c r="J139" s="178">
        <f>ROUND(I139*H139,0)</f>
        <v>0</v>
      </c>
      <c r="K139" s="174" t="s">
        <v>173</v>
      </c>
      <c r="L139" s="38"/>
      <c r="M139" s="179" t="s">
        <v>1</v>
      </c>
      <c r="N139" s="180" t="s">
        <v>42</v>
      </c>
      <c r="O139" s="76"/>
      <c r="P139" s="181">
        <f>O139*H139</f>
        <v>0</v>
      </c>
      <c r="Q139" s="181">
        <v>0</v>
      </c>
      <c r="R139" s="181">
        <f>Q139*H139</f>
        <v>0</v>
      </c>
      <c r="S139" s="181">
        <v>0</v>
      </c>
      <c r="T139" s="182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83" t="s">
        <v>174</v>
      </c>
      <c r="AT139" s="183" t="s">
        <v>169</v>
      </c>
      <c r="AU139" s="183" t="s">
        <v>85</v>
      </c>
      <c r="AY139" s="18" t="s">
        <v>167</v>
      </c>
      <c r="BE139" s="184">
        <f>IF(N139="základní",J139,0)</f>
        <v>0</v>
      </c>
      <c r="BF139" s="184">
        <f>IF(N139="snížená",J139,0)</f>
        <v>0</v>
      </c>
      <c r="BG139" s="184">
        <f>IF(N139="zákl. přenesená",J139,0)</f>
        <v>0</v>
      </c>
      <c r="BH139" s="184">
        <f>IF(N139="sníž. přenesená",J139,0)</f>
        <v>0</v>
      </c>
      <c r="BI139" s="184">
        <f>IF(N139="nulová",J139,0)</f>
        <v>0</v>
      </c>
      <c r="BJ139" s="18" t="s">
        <v>8</v>
      </c>
      <c r="BK139" s="184">
        <f>ROUND(I139*H139,0)</f>
        <v>0</v>
      </c>
      <c r="BL139" s="18" t="s">
        <v>174</v>
      </c>
      <c r="BM139" s="183" t="s">
        <v>117</v>
      </c>
    </row>
    <row r="140" s="12" customFormat="1" ht="22.8" customHeight="1">
      <c r="A140" s="12"/>
      <c r="B140" s="158"/>
      <c r="C140" s="12"/>
      <c r="D140" s="159" t="s">
        <v>76</v>
      </c>
      <c r="E140" s="169" t="s">
        <v>647</v>
      </c>
      <c r="F140" s="169" t="s">
        <v>648</v>
      </c>
      <c r="G140" s="12"/>
      <c r="H140" s="12"/>
      <c r="I140" s="161"/>
      <c r="J140" s="170">
        <f>BK140</f>
        <v>0</v>
      </c>
      <c r="K140" s="12"/>
      <c r="L140" s="158"/>
      <c r="M140" s="163"/>
      <c r="N140" s="164"/>
      <c r="O140" s="164"/>
      <c r="P140" s="165">
        <f>P141</f>
        <v>0</v>
      </c>
      <c r="Q140" s="164"/>
      <c r="R140" s="165">
        <f>R141</f>
        <v>0</v>
      </c>
      <c r="S140" s="164"/>
      <c r="T140" s="166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9" t="s">
        <v>191</v>
      </c>
      <c r="AT140" s="167" t="s">
        <v>76</v>
      </c>
      <c r="AU140" s="167" t="s">
        <v>8</v>
      </c>
      <c r="AY140" s="159" t="s">
        <v>167</v>
      </c>
      <c r="BK140" s="168">
        <f>BK141</f>
        <v>0</v>
      </c>
    </row>
    <row r="141" s="2" customFormat="1" ht="16.5" customHeight="1">
      <c r="A141" s="37"/>
      <c r="B141" s="171"/>
      <c r="C141" s="172" t="s">
        <v>205</v>
      </c>
      <c r="D141" s="172" t="s">
        <v>169</v>
      </c>
      <c r="E141" s="173" t="s">
        <v>649</v>
      </c>
      <c r="F141" s="174" t="s">
        <v>648</v>
      </c>
      <c r="G141" s="175" t="s">
        <v>631</v>
      </c>
      <c r="H141" s="176">
        <v>1</v>
      </c>
      <c r="I141" s="177"/>
      <c r="J141" s="178">
        <f>ROUND(I141*H141,0)</f>
        <v>0</v>
      </c>
      <c r="K141" s="174" t="s">
        <v>173</v>
      </c>
      <c r="L141" s="38"/>
      <c r="M141" s="179" t="s">
        <v>1</v>
      </c>
      <c r="N141" s="180" t="s">
        <v>42</v>
      </c>
      <c r="O141" s="76"/>
      <c r="P141" s="181">
        <f>O141*H141</f>
        <v>0</v>
      </c>
      <c r="Q141" s="181">
        <v>0</v>
      </c>
      <c r="R141" s="181">
        <f>Q141*H141</f>
        <v>0</v>
      </c>
      <c r="S141" s="181">
        <v>0</v>
      </c>
      <c r="T141" s="182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3" t="s">
        <v>174</v>
      </c>
      <c r="AT141" s="183" t="s">
        <v>169</v>
      </c>
      <c r="AU141" s="183" t="s">
        <v>85</v>
      </c>
      <c r="AY141" s="18" t="s">
        <v>167</v>
      </c>
      <c r="BE141" s="184">
        <f>IF(N141="základní",J141,0)</f>
        <v>0</v>
      </c>
      <c r="BF141" s="184">
        <f>IF(N141="snížená",J141,0)</f>
        <v>0</v>
      </c>
      <c r="BG141" s="184">
        <f>IF(N141="zákl. přenesená",J141,0)</f>
        <v>0</v>
      </c>
      <c r="BH141" s="184">
        <f>IF(N141="sníž. přenesená",J141,0)</f>
        <v>0</v>
      </c>
      <c r="BI141" s="184">
        <f>IF(N141="nulová",J141,0)</f>
        <v>0</v>
      </c>
      <c r="BJ141" s="18" t="s">
        <v>8</v>
      </c>
      <c r="BK141" s="184">
        <f>ROUND(I141*H141,0)</f>
        <v>0</v>
      </c>
      <c r="BL141" s="18" t="s">
        <v>174</v>
      </c>
      <c r="BM141" s="183" t="s">
        <v>210</v>
      </c>
    </row>
    <row r="142" s="12" customFormat="1" ht="22.8" customHeight="1">
      <c r="A142" s="12"/>
      <c r="B142" s="158"/>
      <c r="C142" s="12"/>
      <c r="D142" s="159" t="s">
        <v>76</v>
      </c>
      <c r="E142" s="169" t="s">
        <v>650</v>
      </c>
      <c r="F142" s="169" t="s">
        <v>651</v>
      </c>
      <c r="G142" s="12"/>
      <c r="H142" s="12"/>
      <c r="I142" s="161"/>
      <c r="J142" s="170">
        <f>BK142</f>
        <v>0</v>
      </c>
      <c r="K142" s="12"/>
      <c r="L142" s="158"/>
      <c r="M142" s="163"/>
      <c r="N142" s="164"/>
      <c r="O142" s="164"/>
      <c r="P142" s="165">
        <f>P143</f>
        <v>0</v>
      </c>
      <c r="Q142" s="164"/>
      <c r="R142" s="165">
        <f>R143</f>
        <v>0</v>
      </c>
      <c r="S142" s="164"/>
      <c r="T142" s="166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59" t="s">
        <v>191</v>
      </c>
      <c r="AT142" s="167" t="s">
        <v>76</v>
      </c>
      <c r="AU142" s="167" t="s">
        <v>8</v>
      </c>
      <c r="AY142" s="159" t="s">
        <v>167</v>
      </c>
      <c r="BK142" s="168">
        <f>BK143</f>
        <v>0</v>
      </c>
    </row>
    <row r="143" s="2" customFormat="1" ht="16.5" customHeight="1">
      <c r="A143" s="37"/>
      <c r="B143" s="171"/>
      <c r="C143" s="172" t="s">
        <v>209</v>
      </c>
      <c r="D143" s="172" t="s">
        <v>169</v>
      </c>
      <c r="E143" s="173" t="s">
        <v>652</v>
      </c>
      <c r="F143" s="174" t="s">
        <v>653</v>
      </c>
      <c r="G143" s="175" t="s">
        <v>631</v>
      </c>
      <c r="H143" s="176">
        <v>1</v>
      </c>
      <c r="I143" s="177"/>
      <c r="J143" s="178">
        <f>ROUND(I143*H143,0)</f>
        <v>0</v>
      </c>
      <c r="K143" s="174" t="s">
        <v>173</v>
      </c>
      <c r="L143" s="38"/>
      <c r="M143" s="179" t="s">
        <v>1</v>
      </c>
      <c r="N143" s="180" t="s">
        <v>42</v>
      </c>
      <c r="O143" s="76"/>
      <c r="P143" s="181">
        <f>O143*H143</f>
        <v>0</v>
      </c>
      <c r="Q143" s="181">
        <v>0</v>
      </c>
      <c r="R143" s="181">
        <f>Q143*H143</f>
        <v>0</v>
      </c>
      <c r="S143" s="181">
        <v>0</v>
      </c>
      <c r="T143" s="182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183" t="s">
        <v>174</v>
      </c>
      <c r="AT143" s="183" t="s">
        <v>169</v>
      </c>
      <c r="AU143" s="183" t="s">
        <v>85</v>
      </c>
      <c r="AY143" s="18" t="s">
        <v>167</v>
      </c>
      <c r="BE143" s="184">
        <f>IF(N143="základní",J143,0)</f>
        <v>0</v>
      </c>
      <c r="BF143" s="184">
        <f>IF(N143="snížená",J143,0)</f>
        <v>0</v>
      </c>
      <c r="BG143" s="184">
        <f>IF(N143="zákl. přenesená",J143,0)</f>
        <v>0</v>
      </c>
      <c r="BH143" s="184">
        <f>IF(N143="sníž. přenesená",J143,0)</f>
        <v>0</v>
      </c>
      <c r="BI143" s="184">
        <f>IF(N143="nulová",J143,0)</f>
        <v>0</v>
      </c>
      <c r="BJ143" s="18" t="s">
        <v>8</v>
      </c>
      <c r="BK143" s="184">
        <f>ROUND(I143*H143,0)</f>
        <v>0</v>
      </c>
      <c r="BL143" s="18" t="s">
        <v>174</v>
      </c>
      <c r="BM143" s="183" t="s">
        <v>215</v>
      </c>
    </row>
    <row r="144" s="12" customFormat="1" ht="22.8" customHeight="1">
      <c r="A144" s="12"/>
      <c r="B144" s="158"/>
      <c r="C144" s="12"/>
      <c r="D144" s="159" t="s">
        <v>76</v>
      </c>
      <c r="E144" s="169" t="s">
        <v>654</v>
      </c>
      <c r="F144" s="169" t="s">
        <v>655</v>
      </c>
      <c r="G144" s="12"/>
      <c r="H144" s="12"/>
      <c r="I144" s="161"/>
      <c r="J144" s="170">
        <f>BK144</f>
        <v>0</v>
      </c>
      <c r="K144" s="12"/>
      <c r="L144" s="158"/>
      <c r="M144" s="163"/>
      <c r="N144" s="164"/>
      <c r="O144" s="164"/>
      <c r="P144" s="165">
        <f>P145</f>
        <v>0</v>
      </c>
      <c r="Q144" s="164"/>
      <c r="R144" s="165">
        <f>R145</f>
        <v>0</v>
      </c>
      <c r="S144" s="164"/>
      <c r="T144" s="166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9" t="s">
        <v>191</v>
      </c>
      <c r="AT144" s="167" t="s">
        <v>76</v>
      </c>
      <c r="AU144" s="167" t="s">
        <v>8</v>
      </c>
      <c r="AY144" s="159" t="s">
        <v>167</v>
      </c>
      <c r="BK144" s="168">
        <f>BK145</f>
        <v>0</v>
      </c>
    </row>
    <row r="145" s="2" customFormat="1" ht="16.5" customHeight="1">
      <c r="A145" s="37"/>
      <c r="B145" s="171"/>
      <c r="C145" s="172" t="s">
        <v>217</v>
      </c>
      <c r="D145" s="172" t="s">
        <v>169</v>
      </c>
      <c r="E145" s="173" t="s">
        <v>656</v>
      </c>
      <c r="F145" s="174" t="s">
        <v>655</v>
      </c>
      <c r="G145" s="175" t="s">
        <v>631</v>
      </c>
      <c r="H145" s="176">
        <v>1</v>
      </c>
      <c r="I145" s="177"/>
      <c r="J145" s="178">
        <f>ROUND(I145*H145,0)</f>
        <v>0</v>
      </c>
      <c r="K145" s="174" t="s">
        <v>173</v>
      </c>
      <c r="L145" s="38"/>
      <c r="M145" s="223" t="s">
        <v>1</v>
      </c>
      <c r="N145" s="224" t="s">
        <v>42</v>
      </c>
      <c r="O145" s="225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183" t="s">
        <v>174</v>
      </c>
      <c r="AT145" s="183" t="s">
        <v>169</v>
      </c>
      <c r="AU145" s="183" t="s">
        <v>85</v>
      </c>
      <c r="AY145" s="18" t="s">
        <v>167</v>
      </c>
      <c r="BE145" s="184">
        <f>IF(N145="základní",J145,0)</f>
        <v>0</v>
      </c>
      <c r="BF145" s="184">
        <f>IF(N145="snížená",J145,0)</f>
        <v>0</v>
      </c>
      <c r="BG145" s="184">
        <f>IF(N145="zákl. přenesená",J145,0)</f>
        <v>0</v>
      </c>
      <c r="BH145" s="184">
        <f>IF(N145="sníž. přenesená",J145,0)</f>
        <v>0</v>
      </c>
      <c r="BI145" s="184">
        <f>IF(N145="nulová",J145,0)</f>
        <v>0</v>
      </c>
      <c r="BJ145" s="18" t="s">
        <v>8</v>
      </c>
      <c r="BK145" s="184">
        <f>ROUND(I145*H145,0)</f>
        <v>0</v>
      </c>
      <c r="BL145" s="18" t="s">
        <v>174</v>
      </c>
      <c r="BM145" s="183" t="s">
        <v>271</v>
      </c>
    </row>
    <row r="146" s="2" customFormat="1" ht="6.96" customHeight="1">
      <c r="A146" s="37"/>
      <c r="B146" s="59"/>
      <c r="C146" s="60"/>
      <c r="D146" s="60"/>
      <c r="E146" s="60"/>
      <c r="F146" s="60"/>
      <c r="G146" s="60"/>
      <c r="H146" s="60"/>
      <c r="I146" s="60"/>
      <c r="J146" s="60"/>
      <c r="K146" s="60"/>
      <c r="L146" s="38"/>
      <c r="M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</sheetData>
  <autoFilter ref="C125:K145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9"/>
      <c r="C3" s="20"/>
      <c r="D3" s="20"/>
      <c r="E3" s="20"/>
      <c r="F3" s="20"/>
      <c r="G3" s="20"/>
      <c r="H3" s="21"/>
    </row>
    <row r="4" s="1" customFormat="1" ht="24.96" customHeight="1">
      <c r="B4" s="21"/>
      <c r="C4" s="22" t="s">
        <v>657</v>
      </c>
      <c r="H4" s="21"/>
    </row>
    <row r="5" s="1" customFormat="1" ht="12" customHeight="1">
      <c r="B5" s="21"/>
      <c r="C5" s="25" t="s">
        <v>14</v>
      </c>
      <c r="D5" s="35" t="s">
        <v>15</v>
      </c>
      <c r="E5" s="1"/>
      <c r="F5" s="1"/>
      <c r="H5" s="21"/>
    </row>
    <row r="6" s="1" customFormat="1" ht="36.96" customHeight="1">
      <c r="B6" s="21"/>
      <c r="C6" s="28" t="s">
        <v>17</v>
      </c>
      <c r="D6" s="29" t="s">
        <v>18</v>
      </c>
      <c r="E6" s="1"/>
      <c r="F6" s="1"/>
      <c r="H6" s="21"/>
    </row>
    <row r="7" s="1" customFormat="1" ht="16.5" customHeight="1">
      <c r="B7" s="21"/>
      <c r="C7" s="31" t="s">
        <v>23</v>
      </c>
      <c r="D7" s="68" t="str">
        <f>'Rekapitulace stavby'!AN8</f>
        <v>3. 12. 2023</v>
      </c>
      <c r="H7" s="21"/>
    </row>
    <row r="8" s="2" customFormat="1" ht="10.8" customHeight="1">
      <c r="A8" s="37"/>
      <c r="B8" s="38"/>
      <c r="C8" s="37"/>
      <c r="D8" s="37"/>
      <c r="E8" s="37"/>
      <c r="F8" s="37"/>
      <c r="G8" s="37"/>
      <c r="H8" s="38"/>
    </row>
    <row r="9" s="11" customFormat="1" ht="29.28" customHeight="1">
      <c r="A9" s="148"/>
      <c r="B9" s="149"/>
      <c r="C9" s="150" t="s">
        <v>58</v>
      </c>
      <c r="D9" s="151" t="s">
        <v>59</v>
      </c>
      <c r="E9" s="151" t="s">
        <v>154</v>
      </c>
      <c r="F9" s="152" t="s">
        <v>658</v>
      </c>
      <c r="G9" s="148"/>
      <c r="H9" s="149"/>
    </row>
    <row r="10" s="2" customFormat="1" ht="26.4" customHeight="1">
      <c r="A10" s="37"/>
      <c r="B10" s="38"/>
      <c r="C10" s="228" t="s">
        <v>659</v>
      </c>
      <c r="D10" s="228" t="s">
        <v>82</v>
      </c>
      <c r="E10" s="37"/>
      <c r="F10" s="37"/>
      <c r="G10" s="37"/>
      <c r="H10" s="38"/>
    </row>
    <row r="11" s="2" customFormat="1" ht="16.8" customHeight="1">
      <c r="A11" s="37"/>
      <c r="B11" s="38"/>
      <c r="C11" s="229" t="s">
        <v>95</v>
      </c>
      <c r="D11" s="230" t="s">
        <v>96</v>
      </c>
      <c r="E11" s="231" t="s">
        <v>1</v>
      </c>
      <c r="F11" s="232">
        <v>35</v>
      </c>
      <c r="G11" s="37"/>
      <c r="H11" s="38"/>
    </row>
    <row r="12" s="2" customFormat="1" ht="16.8" customHeight="1">
      <c r="A12" s="37"/>
      <c r="B12" s="38"/>
      <c r="C12" s="233" t="s">
        <v>1</v>
      </c>
      <c r="D12" s="233" t="s">
        <v>176</v>
      </c>
      <c r="E12" s="18" t="s">
        <v>1</v>
      </c>
      <c r="F12" s="234">
        <v>35</v>
      </c>
      <c r="G12" s="37"/>
      <c r="H12" s="38"/>
    </row>
    <row r="13" s="2" customFormat="1" ht="16.8" customHeight="1">
      <c r="A13" s="37"/>
      <c r="B13" s="38"/>
      <c r="C13" s="233" t="s">
        <v>95</v>
      </c>
      <c r="D13" s="233" t="s">
        <v>179</v>
      </c>
      <c r="E13" s="18" t="s">
        <v>1</v>
      </c>
      <c r="F13" s="234">
        <v>35</v>
      </c>
      <c r="G13" s="37"/>
      <c r="H13" s="38"/>
    </row>
    <row r="14" s="2" customFormat="1" ht="16.8" customHeight="1">
      <c r="A14" s="37"/>
      <c r="B14" s="38"/>
      <c r="C14" s="235" t="s">
        <v>660</v>
      </c>
      <c r="D14" s="37"/>
      <c r="E14" s="37"/>
      <c r="F14" s="37"/>
      <c r="G14" s="37"/>
      <c r="H14" s="38"/>
    </row>
    <row r="15" s="2" customFormat="1" ht="16.8" customHeight="1">
      <c r="A15" s="37"/>
      <c r="B15" s="38"/>
      <c r="C15" s="233" t="s">
        <v>170</v>
      </c>
      <c r="D15" s="233" t="s">
        <v>171</v>
      </c>
      <c r="E15" s="18" t="s">
        <v>172</v>
      </c>
      <c r="F15" s="234">
        <v>35</v>
      </c>
      <c r="G15" s="37"/>
      <c r="H15" s="38"/>
    </row>
    <row r="16" s="2" customFormat="1">
      <c r="A16" s="37"/>
      <c r="B16" s="38"/>
      <c r="C16" s="233" t="s">
        <v>180</v>
      </c>
      <c r="D16" s="233" t="s">
        <v>181</v>
      </c>
      <c r="E16" s="18" t="s">
        <v>172</v>
      </c>
      <c r="F16" s="234">
        <v>35</v>
      </c>
      <c r="G16" s="37"/>
      <c r="H16" s="38"/>
    </row>
    <row r="17" s="2" customFormat="1" ht="16.8" customHeight="1">
      <c r="A17" s="37"/>
      <c r="B17" s="38"/>
      <c r="C17" s="233" t="s">
        <v>182</v>
      </c>
      <c r="D17" s="233" t="s">
        <v>183</v>
      </c>
      <c r="E17" s="18" t="s">
        <v>172</v>
      </c>
      <c r="F17" s="234">
        <v>35</v>
      </c>
      <c r="G17" s="37"/>
      <c r="H17" s="38"/>
    </row>
    <row r="18" s="2" customFormat="1" ht="16.8" customHeight="1">
      <c r="A18" s="37"/>
      <c r="B18" s="38"/>
      <c r="C18" s="229" t="s">
        <v>98</v>
      </c>
      <c r="D18" s="230" t="s">
        <v>99</v>
      </c>
      <c r="E18" s="231" t="s">
        <v>1</v>
      </c>
      <c r="F18" s="232">
        <v>46.164999999999999</v>
      </c>
      <c r="G18" s="37"/>
      <c r="H18" s="38"/>
    </row>
    <row r="19" s="2" customFormat="1" ht="16.8" customHeight="1">
      <c r="A19" s="37"/>
      <c r="B19" s="38"/>
      <c r="C19" s="233" t="s">
        <v>1</v>
      </c>
      <c r="D19" s="233" t="s">
        <v>252</v>
      </c>
      <c r="E19" s="18" t="s">
        <v>1</v>
      </c>
      <c r="F19" s="234">
        <v>55.350000000000001</v>
      </c>
      <c r="G19" s="37"/>
      <c r="H19" s="38"/>
    </row>
    <row r="20" s="2" customFormat="1" ht="16.8" customHeight="1">
      <c r="A20" s="37"/>
      <c r="B20" s="38"/>
      <c r="C20" s="233" t="s">
        <v>1</v>
      </c>
      <c r="D20" s="233" t="s">
        <v>253</v>
      </c>
      <c r="E20" s="18" t="s">
        <v>1</v>
      </c>
      <c r="F20" s="234">
        <v>-3.4300000000000002</v>
      </c>
      <c r="G20" s="37"/>
      <c r="H20" s="38"/>
    </row>
    <row r="21" s="2" customFormat="1" ht="16.8" customHeight="1">
      <c r="A21" s="37"/>
      <c r="B21" s="38"/>
      <c r="C21" s="233" t="s">
        <v>1</v>
      </c>
      <c r="D21" s="233" t="s">
        <v>254</v>
      </c>
      <c r="E21" s="18" t="s">
        <v>1</v>
      </c>
      <c r="F21" s="234">
        <v>-1.7050000000000001</v>
      </c>
      <c r="G21" s="37"/>
      <c r="H21" s="38"/>
    </row>
    <row r="22" s="2" customFormat="1" ht="16.8" customHeight="1">
      <c r="A22" s="37"/>
      <c r="B22" s="38"/>
      <c r="C22" s="233" t="s">
        <v>1</v>
      </c>
      <c r="D22" s="233" t="s">
        <v>255</v>
      </c>
      <c r="E22" s="18" t="s">
        <v>1</v>
      </c>
      <c r="F22" s="234">
        <v>-1.6499999999999999</v>
      </c>
      <c r="G22" s="37"/>
      <c r="H22" s="38"/>
    </row>
    <row r="23" s="2" customFormat="1" ht="16.8" customHeight="1">
      <c r="A23" s="37"/>
      <c r="B23" s="38"/>
      <c r="C23" s="233" t="s">
        <v>1</v>
      </c>
      <c r="D23" s="233" t="s">
        <v>256</v>
      </c>
      <c r="E23" s="18" t="s">
        <v>1</v>
      </c>
      <c r="F23" s="234">
        <v>-2.3999999999999999</v>
      </c>
      <c r="G23" s="37"/>
      <c r="H23" s="38"/>
    </row>
    <row r="24" s="2" customFormat="1" ht="16.8" customHeight="1">
      <c r="A24" s="37"/>
      <c r="B24" s="38"/>
      <c r="C24" s="233" t="s">
        <v>98</v>
      </c>
      <c r="D24" s="233" t="s">
        <v>257</v>
      </c>
      <c r="E24" s="18" t="s">
        <v>1</v>
      </c>
      <c r="F24" s="234">
        <v>46.164999999999999</v>
      </c>
      <c r="G24" s="37"/>
      <c r="H24" s="38"/>
    </row>
    <row r="25" s="2" customFormat="1" ht="16.8" customHeight="1">
      <c r="A25" s="37"/>
      <c r="B25" s="38"/>
      <c r="C25" s="235" t="s">
        <v>660</v>
      </c>
      <c r="D25" s="37"/>
      <c r="E25" s="37"/>
      <c r="F25" s="37"/>
      <c r="G25" s="37"/>
      <c r="H25" s="38"/>
    </row>
    <row r="26" s="2" customFormat="1">
      <c r="A26" s="37"/>
      <c r="B26" s="38"/>
      <c r="C26" s="233" t="s">
        <v>249</v>
      </c>
      <c r="D26" s="233" t="s">
        <v>250</v>
      </c>
      <c r="E26" s="18" t="s">
        <v>188</v>
      </c>
      <c r="F26" s="234">
        <v>368.577</v>
      </c>
      <c r="G26" s="37"/>
      <c r="H26" s="38"/>
    </row>
    <row r="27" s="2" customFormat="1" ht="16.8" customHeight="1">
      <c r="A27" s="37"/>
      <c r="B27" s="38"/>
      <c r="C27" s="233" t="s">
        <v>242</v>
      </c>
      <c r="D27" s="233" t="s">
        <v>243</v>
      </c>
      <c r="E27" s="18" t="s">
        <v>188</v>
      </c>
      <c r="F27" s="234">
        <v>46.164999999999999</v>
      </c>
      <c r="G27" s="37"/>
      <c r="H27" s="38"/>
    </row>
    <row r="28" s="2" customFormat="1" ht="16.8" customHeight="1">
      <c r="A28" s="37"/>
      <c r="B28" s="38"/>
      <c r="C28" s="233" t="s">
        <v>328</v>
      </c>
      <c r="D28" s="233" t="s">
        <v>329</v>
      </c>
      <c r="E28" s="18" t="s">
        <v>188</v>
      </c>
      <c r="F28" s="234">
        <v>46.164999999999999</v>
      </c>
      <c r="G28" s="37"/>
      <c r="H28" s="38"/>
    </row>
    <row r="29" s="2" customFormat="1" ht="16.8" customHeight="1">
      <c r="A29" s="37"/>
      <c r="B29" s="38"/>
      <c r="C29" s="233" t="s">
        <v>267</v>
      </c>
      <c r="D29" s="233" t="s">
        <v>268</v>
      </c>
      <c r="E29" s="18" t="s">
        <v>188</v>
      </c>
      <c r="F29" s="234">
        <v>48.472999999999999</v>
      </c>
      <c r="G29" s="37"/>
      <c r="H29" s="38"/>
    </row>
    <row r="30" s="2" customFormat="1" ht="16.8" customHeight="1">
      <c r="A30" s="37"/>
      <c r="B30" s="38"/>
      <c r="C30" s="229" t="s">
        <v>101</v>
      </c>
      <c r="D30" s="230" t="s">
        <v>102</v>
      </c>
      <c r="E30" s="231" t="s">
        <v>1</v>
      </c>
      <c r="F30" s="232">
        <v>322.41199999999998</v>
      </c>
      <c r="G30" s="37"/>
      <c r="H30" s="38"/>
    </row>
    <row r="31" s="2" customFormat="1" ht="16.8" customHeight="1">
      <c r="A31" s="37"/>
      <c r="B31" s="38"/>
      <c r="C31" s="233" t="s">
        <v>1</v>
      </c>
      <c r="D31" s="233" t="s">
        <v>258</v>
      </c>
      <c r="E31" s="18" t="s">
        <v>1</v>
      </c>
      <c r="F31" s="234">
        <v>245.75399999999999</v>
      </c>
      <c r="G31" s="37"/>
      <c r="H31" s="38"/>
    </row>
    <row r="32" s="2" customFormat="1" ht="16.8" customHeight="1">
      <c r="A32" s="37"/>
      <c r="B32" s="38"/>
      <c r="C32" s="233" t="s">
        <v>1</v>
      </c>
      <c r="D32" s="233" t="s">
        <v>259</v>
      </c>
      <c r="E32" s="18" t="s">
        <v>1</v>
      </c>
      <c r="F32" s="234">
        <v>144.62799999999999</v>
      </c>
      <c r="G32" s="37"/>
      <c r="H32" s="38"/>
    </row>
    <row r="33" s="2" customFormat="1" ht="16.8" customHeight="1">
      <c r="A33" s="37"/>
      <c r="B33" s="38"/>
      <c r="C33" s="233" t="s">
        <v>1</v>
      </c>
      <c r="D33" s="233" t="s">
        <v>201</v>
      </c>
      <c r="E33" s="18" t="s">
        <v>1</v>
      </c>
      <c r="F33" s="234">
        <v>8.9179999999999993</v>
      </c>
      <c r="G33" s="37"/>
      <c r="H33" s="38"/>
    </row>
    <row r="34" s="2" customFormat="1" ht="16.8" customHeight="1">
      <c r="A34" s="37"/>
      <c r="B34" s="38"/>
      <c r="C34" s="233" t="s">
        <v>1</v>
      </c>
      <c r="D34" s="233" t="s">
        <v>260</v>
      </c>
      <c r="E34" s="18" t="s">
        <v>1</v>
      </c>
      <c r="F34" s="234">
        <v>-15.228999999999999</v>
      </c>
      <c r="G34" s="37"/>
      <c r="H34" s="38"/>
    </row>
    <row r="35" s="2" customFormat="1" ht="16.8" customHeight="1">
      <c r="A35" s="37"/>
      <c r="B35" s="38"/>
      <c r="C35" s="233" t="s">
        <v>1</v>
      </c>
      <c r="D35" s="233" t="s">
        <v>261</v>
      </c>
      <c r="E35" s="18" t="s">
        <v>1</v>
      </c>
      <c r="F35" s="234">
        <v>-15.51</v>
      </c>
      <c r="G35" s="37"/>
      <c r="H35" s="38"/>
    </row>
    <row r="36" s="2" customFormat="1" ht="16.8" customHeight="1">
      <c r="A36" s="37"/>
      <c r="B36" s="38"/>
      <c r="C36" s="233" t="s">
        <v>1</v>
      </c>
      <c r="D36" s="233" t="s">
        <v>262</v>
      </c>
      <c r="E36" s="18" t="s">
        <v>1</v>
      </c>
      <c r="F36" s="234">
        <v>-17.492999999999999</v>
      </c>
      <c r="G36" s="37"/>
      <c r="H36" s="38"/>
    </row>
    <row r="37" s="2" customFormat="1" ht="16.8" customHeight="1">
      <c r="A37" s="37"/>
      <c r="B37" s="38"/>
      <c r="C37" s="233" t="s">
        <v>1</v>
      </c>
      <c r="D37" s="233" t="s">
        <v>263</v>
      </c>
      <c r="E37" s="18" t="s">
        <v>1</v>
      </c>
      <c r="F37" s="234">
        <v>-10.656000000000001</v>
      </c>
      <c r="G37" s="37"/>
      <c r="H37" s="38"/>
    </row>
    <row r="38" s="2" customFormat="1" ht="16.8" customHeight="1">
      <c r="A38" s="37"/>
      <c r="B38" s="38"/>
      <c r="C38" s="233" t="s">
        <v>1</v>
      </c>
      <c r="D38" s="233" t="s">
        <v>264</v>
      </c>
      <c r="E38" s="18" t="s">
        <v>1</v>
      </c>
      <c r="F38" s="234">
        <v>-18</v>
      </c>
      <c r="G38" s="37"/>
      <c r="H38" s="38"/>
    </row>
    <row r="39" s="2" customFormat="1" ht="16.8" customHeight="1">
      <c r="A39" s="37"/>
      <c r="B39" s="38"/>
      <c r="C39" s="233" t="s">
        <v>101</v>
      </c>
      <c r="D39" s="233" t="s">
        <v>265</v>
      </c>
      <c r="E39" s="18" t="s">
        <v>1</v>
      </c>
      <c r="F39" s="234">
        <v>322.41199999999998</v>
      </c>
      <c r="G39" s="37"/>
      <c r="H39" s="38"/>
    </row>
    <row r="40" s="2" customFormat="1" ht="16.8" customHeight="1">
      <c r="A40" s="37"/>
      <c r="B40" s="38"/>
      <c r="C40" s="235" t="s">
        <v>660</v>
      </c>
      <c r="D40" s="37"/>
      <c r="E40" s="37"/>
      <c r="F40" s="37"/>
      <c r="G40" s="37"/>
      <c r="H40" s="38"/>
    </row>
    <row r="41" s="2" customFormat="1">
      <c r="A41" s="37"/>
      <c r="B41" s="38"/>
      <c r="C41" s="233" t="s">
        <v>249</v>
      </c>
      <c r="D41" s="233" t="s">
        <v>250</v>
      </c>
      <c r="E41" s="18" t="s">
        <v>188</v>
      </c>
      <c r="F41" s="234">
        <v>368.577</v>
      </c>
      <c r="G41" s="37"/>
      <c r="H41" s="38"/>
    </row>
    <row r="42" s="2" customFormat="1" ht="16.8" customHeight="1">
      <c r="A42" s="37"/>
      <c r="B42" s="38"/>
      <c r="C42" s="233" t="s">
        <v>245</v>
      </c>
      <c r="D42" s="233" t="s">
        <v>246</v>
      </c>
      <c r="E42" s="18" t="s">
        <v>188</v>
      </c>
      <c r="F42" s="234">
        <v>340.55000000000001</v>
      </c>
      <c r="G42" s="37"/>
      <c r="H42" s="38"/>
    </row>
    <row r="43" s="2" customFormat="1" ht="16.8" customHeight="1">
      <c r="A43" s="37"/>
      <c r="B43" s="38"/>
      <c r="C43" s="233" t="s">
        <v>332</v>
      </c>
      <c r="D43" s="233" t="s">
        <v>333</v>
      </c>
      <c r="E43" s="18" t="s">
        <v>188</v>
      </c>
      <c r="F43" s="234">
        <v>340.55000000000001</v>
      </c>
      <c r="G43" s="37"/>
      <c r="H43" s="38"/>
    </row>
    <row r="44" s="2" customFormat="1" ht="16.8" customHeight="1">
      <c r="A44" s="37"/>
      <c r="B44" s="38"/>
      <c r="C44" s="233" t="s">
        <v>272</v>
      </c>
      <c r="D44" s="233" t="s">
        <v>273</v>
      </c>
      <c r="E44" s="18" t="s">
        <v>188</v>
      </c>
      <c r="F44" s="234">
        <v>338.53300000000002</v>
      </c>
      <c r="G44" s="37"/>
      <c r="H44" s="38"/>
    </row>
    <row r="45" s="2" customFormat="1" ht="16.8" customHeight="1">
      <c r="A45" s="37"/>
      <c r="B45" s="38"/>
      <c r="C45" s="229" t="s">
        <v>104</v>
      </c>
      <c r="D45" s="230" t="s">
        <v>105</v>
      </c>
      <c r="E45" s="231" t="s">
        <v>1</v>
      </c>
      <c r="F45" s="232">
        <v>90.689999999999998</v>
      </c>
      <c r="G45" s="37"/>
      <c r="H45" s="38"/>
    </row>
    <row r="46" s="2" customFormat="1" ht="16.8" customHeight="1">
      <c r="A46" s="37"/>
      <c r="B46" s="38"/>
      <c r="C46" s="233" t="s">
        <v>1</v>
      </c>
      <c r="D46" s="233" t="s">
        <v>281</v>
      </c>
      <c r="E46" s="18" t="s">
        <v>1</v>
      </c>
      <c r="F46" s="234">
        <v>14.27</v>
      </c>
      <c r="G46" s="37"/>
      <c r="H46" s="38"/>
    </row>
    <row r="47" s="2" customFormat="1" ht="16.8" customHeight="1">
      <c r="A47" s="37"/>
      <c r="B47" s="38"/>
      <c r="C47" s="233" t="s">
        <v>1</v>
      </c>
      <c r="D47" s="233" t="s">
        <v>282</v>
      </c>
      <c r="E47" s="18" t="s">
        <v>1</v>
      </c>
      <c r="F47" s="234">
        <v>13.300000000000001</v>
      </c>
      <c r="G47" s="37"/>
      <c r="H47" s="38"/>
    </row>
    <row r="48" s="2" customFormat="1" ht="16.8" customHeight="1">
      <c r="A48" s="37"/>
      <c r="B48" s="38"/>
      <c r="C48" s="233" t="s">
        <v>1</v>
      </c>
      <c r="D48" s="233" t="s">
        <v>283</v>
      </c>
      <c r="E48" s="18" t="s">
        <v>1</v>
      </c>
      <c r="F48" s="234">
        <v>15.119999999999999</v>
      </c>
      <c r="G48" s="37"/>
      <c r="H48" s="38"/>
    </row>
    <row r="49" s="2" customFormat="1" ht="16.8" customHeight="1">
      <c r="A49" s="37"/>
      <c r="B49" s="38"/>
      <c r="C49" s="233" t="s">
        <v>1</v>
      </c>
      <c r="D49" s="233" t="s">
        <v>284</v>
      </c>
      <c r="E49" s="18" t="s">
        <v>1</v>
      </c>
      <c r="F49" s="234">
        <v>48</v>
      </c>
      <c r="G49" s="37"/>
      <c r="H49" s="38"/>
    </row>
    <row r="50" s="2" customFormat="1" ht="16.8" customHeight="1">
      <c r="A50" s="37"/>
      <c r="B50" s="38"/>
      <c r="C50" s="233" t="s">
        <v>104</v>
      </c>
      <c r="D50" s="233" t="s">
        <v>285</v>
      </c>
      <c r="E50" s="18" t="s">
        <v>1</v>
      </c>
      <c r="F50" s="234">
        <v>90.689999999999998</v>
      </c>
      <c r="G50" s="37"/>
      <c r="H50" s="38"/>
    </row>
    <row r="51" s="2" customFormat="1" ht="16.8" customHeight="1">
      <c r="A51" s="37"/>
      <c r="B51" s="38"/>
      <c r="C51" s="235" t="s">
        <v>660</v>
      </c>
      <c r="D51" s="37"/>
      <c r="E51" s="37"/>
      <c r="F51" s="37"/>
      <c r="G51" s="37"/>
      <c r="H51" s="38"/>
    </row>
    <row r="52" s="2" customFormat="1">
      <c r="A52" s="37"/>
      <c r="B52" s="38"/>
      <c r="C52" s="233" t="s">
        <v>277</v>
      </c>
      <c r="D52" s="233" t="s">
        <v>278</v>
      </c>
      <c r="E52" s="18" t="s">
        <v>279</v>
      </c>
      <c r="F52" s="234">
        <v>90.689999999999998</v>
      </c>
      <c r="G52" s="37"/>
      <c r="H52" s="38"/>
    </row>
    <row r="53" s="2" customFormat="1" ht="16.8" customHeight="1">
      <c r="A53" s="37"/>
      <c r="B53" s="38"/>
      <c r="C53" s="233" t="s">
        <v>245</v>
      </c>
      <c r="D53" s="233" t="s">
        <v>246</v>
      </c>
      <c r="E53" s="18" t="s">
        <v>188</v>
      </c>
      <c r="F53" s="234">
        <v>340.55000000000001</v>
      </c>
      <c r="G53" s="37"/>
      <c r="H53" s="38"/>
    </row>
    <row r="54" s="2" customFormat="1" ht="16.8" customHeight="1">
      <c r="A54" s="37"/>
      <c r="B54" s="38"/>
      <c r="C54" s="233" t="s">
        <v>332</v>
      </c>
      <c r="D54" s="233" t="s">
        <v>333</v>
      </c>
      <c r="E54" s="18" t="s">
        <v>188</v>
      </c>
      <c r="F54" s="234">
        <v>340.55000000000001</v>
      </c>
      <c r="G54" s="37"/>
      <c r="H54" s="38"/>
    </row>
    <row r="55" s="2" customFormat="1" ht="16.8" customHeight="1">
      <c r="A55" s="37"/>
      <c r="B55" s="38"/>
      <c r="C55" s="233" t="s">
        <v>286</v>
      </c>
      <c r="D55" s="233" t="s">
        <v>287</v>
      </c>
      <c r="E55" s="18" t="s">
        <v>188</v>
      </c>
      <c r="F55" s="234">
        <v>18.138000000000002</v>
      </c>
      <c r="G55" s="37"/>
      <c r="H55" s="38"/>
    </row>
    <row r="56" s="2" customFormat="1" ht="16.8" customHeight="1">
      <c r="A56" s="37"/>
      <c r="B56" s="38"/>
      <c r="C56" s="229" t="s">
        <v>127</v>
      </c>
      <c r="D56" s="230" t="s">
        <v>128</v>
      </c>
      <c r="E56" s="231" t="s">
        <v>1</v>
      </c>
      <c r="F56" s="232">
        <v>25.620000000000001</v>
      </c>
      <c r="G56" s="37"/>
      <c r="H56" s="38"/>
    </row>
    <row r="57" s="2" customFormat="1" ht="16.8" customHeight="1">
      <c r="A57" s="37"/>
      <c r="B57" s="38"/>
      <c r="C57" s="233" t="s">
        <v>1</v>
      </c>
      <c r="D57" s="233" t="s">
        <v>293</v>
      </c>
      <c r="E57" s="18" t="s">
        <v>1</v>
      </c>
      <c r="F57" s="234">
        <v>25.620000000000001</v>
      </c>
      <c r="G57" s="37"/>
      <c r="H57" s="38"/>
    </row>
    <row r="58" s="2" customFormat="1" ht="16.8" customHeight="1">
      <c r="A58" s="37"/>
      <c r="B58" s="38"/>
      <c r="C58" s="233" t="s">
        <v>127</v>
      </c>
      <c r="D58" s="233" t="s">
        <v>177</v>
      </c>
      <c r="E58" s="18" t="s">
        <v>1</v>
      </c>
      <c r="F58" s="234">
        <v>25.620000000000001</v>
      </c>
      <c r="G58" s="37"/>
      <c r="H58" s="38"/>
    </row>
    <row r="59" s="2" customFormat="1" ht="16.8" customHeight="1">
      <c r="A59" s="37"/>
      <c r="B59" s="38"/>
      <c r="C59" s="235" t="s">
        <v>660</v>
      </c>
      <c r="D59" s="37"/>
      <c r="E59" s="37"/>
      <c r="F59" s="37"/>
      <c r="G59" s="37"/>
      <c r="H59" s="38"/>
    </row>
    <row r="60" s="2" customFormat="1" ht="16.8" customHeight="1">
      <c r="A60" s="37"/>
      <c r="B60" s="38"/>
      <c r="C60" s="233" t="s">
        <v>290</v>
      </c>
      <c r="D60" s="233" t="s">
        <v>291</v>
      </c>
      <c r="E60" s="18" t="s">
        <v>279</v>
      </c>
      <c r="F60" s="234">
        <v>25.620000000000001</v>
      </c>
      <c r="G60" s="37"/>
      <c r="H60" s="38"/>
    </row>
    <row r="61" s="2" customFormat="1" ht="16.8" customHeight="1">
      <c r="A61" s="37"/>
      <c r="B61" s="38"/>
      <c r="C61" s="233" t="s">
        <v>294</v>
      </c>
      <c r="D61" s="233" t="s">
        <v>295</v>
      </c>
      <c r="E61" s="18" t="s">
        <v>279</v>
      </c>
      <c r="F61" s="234">
        <v>26.901</v>
      </c>
      <c r="G61" s="37"/>
      <c r="H61" s="38"/>
    </row>
    <row r="62" s="2" customFormat="1" ht="16.8" customHeight="1">
      <c r="A62" s="37"/>
      <c r="B62" s="38"/>
      <c r="C62" s="229" t="s">
        <v>108</v>
      </c>
      <c r="D62" s="230" t="s">
        <v>109</v>
      </c>
      <c r="E62" s="231" t="s">
        <v>1</v>
      </c>
      <c r="F62" s="232">
        <v>52.159999999999997</v>
      </c>
      <c r="G62" s="37"/>
      <c r="H62" s="38"/>
    </row>
    <row r="63" s="2" customFormat="1" ht="16.8" customHeight="1">
      <c r="A63" s="37"/>
      <c r="B63" s="38"/>
      <c r="C63" s="233" t="s">
        <v>1</v>
      </c>
      <c r="D63" s="233" t="s">
        <v>302</v>
      </c>
      <c r="E63" s="18" t="s">
        <v>1</v>
      </c>
      <c r="F63" s="234">
        <v>52.159999999999997</v>
      </c>
      <c r="G63" s="37"/>
      <c r="H63" s="38"/>
    </row>
    <row r="64" s="2" customFormat="1" ht="16.8" customHeight="1">
      <c r="A64" s="37"/>
      <c r="B64" s="38"/>
      <c r="C64" s="233" t="s">
        <v>108</v>
      </c>
      <c r="D64" s="233" t="s">
        <v>303</v>
      </c>
      <c r="E64" s="18" t="s">
        <v>1</v>
      </c>
      <c r="F64" s="234">
        <v>52.159999999999997</v>
      </c>
      <c r="G64" s="37"/>
      <c r="H64" s="38"/>
    </row>
    <row r="65" s="2" customFormat="1" ht="16.8" customHeight="1">
      <c r="A65" s="37"/>
      <c r="B65" s="38"/>
      <c r="C65" s="235" t="s">
        <v>660</v>
      </c>
      <c r="D65" s="37"/>
      <c r="E65" s="37"/>
      <c r="F65" s="37"/>
      <c r="G65" s="37"/>
      <c r="H65" s="38"/>
    </row>
    <row r="66" s="2" customFormat="1" ht="16.8" customHeight="1">
      <c r="A66" s="37"/>
      <c r="B66" s="38"/>
      <c r="C66" s="233" t="s">
        <v>299</v>
      </c>
      <c r="D66" s="233" t="s">
        <v>300</v>
      </c>
      <c r="E66" s="18" t="s">
        <v>279</v>
      </c>
      <c r="F66" s="234">
        <v>153.72999999999999</v>
      </c>
      <c r="G66" s="37"/>
      <c r="H66" s="38"/>
    </row>
    <row r="67" s="2" customFormat="1" ht="16.8" customHeight="1">
      <c r="A67" s="37"/>
      <c r="B67" s="38"/>
      <c r="C67" s="233" t="s">
        <v>310</v>
      </c>
      <c r="D67" s="233" t="s">
        <v>311</v>
      </c>
      <c r="E67" s="18" t="s">
        <v>279</v>
      </c>
      <c r="F67" s="234">
        <v>54.768000000000001</v>
      </c>
      <c r="G67" s="37"/>
      <c r="H67" s="38"/>
    </row>
    <row r="68" s="2" customFormat="1" ht="16.8" customHeight="1">
      <c r="A68" s="37"/>
      <c r="B68" s="38"/>
      <c r="C68" s="229" t="s">
        <v>112</v>
      </c>
      <c r="D68" s="230" t="s">
        <v>113</v>
      </c>
      <c r="E68" s="231" t="s">
        <v>1</v>
      </c>
      <c r="F68" s="232">
        <v>78.689999999999998</v>
      </c>
      <c r="G68" s="37"/>
      <c r="H68" s="38"/>
    </row>
    <row r="69" s="2" customFormat="1" ht="16.8" customHeight="1">
      <c r="A69" s="37"/>
      <c r="B69" s="38"/>
      <c r="C69" s="233" t="s">
        <v>1</v>
      </c>
      <c r="D69" s="233" t="s">
        <v>281</v>
      </c>
      <c r="E69" s="18" t="s">
        <v>1</v>
      </c>
      <c r="F69" s="234">
        <v>14.27</v>
      </c>
      <c r="G69" s="37"/>
      <c r="H69" s="38"/>
    </row>
    <row r="70" s="2" customFormat="1" ht="16.8" customHeight="1">
      <c r="A70" s="37"/>
      <c r="B70" s="38"/>
      <c r="C70" s="233" t="s">
        <v>1</v>
      </c>
      <c r="D70" s="233" t="s">
        <v>282</v>
      </c>
      <c r="E70" s="18" t="s">
        <v>1</v>
      </c>
      <c r="F70" s="234">
        <v>13.300000000000001</v>
      </c>
      <c r="G70" s="37"/>
      <c r="H70" s="38"/>
    </row>
    <row r="71" s="2" customFormat="1" ht="16.8" customHeight="1">
      <c r="A71" s="37"/>
      <c r="B71" s="38"/>
      <c r="C71" s="233" t="s">
        <v>1</v>
      </c>
      <c r="D71" s="233" t="s">
        <v>283</v>
      </c>
      <c r="E71" s="18" t="s">
        <v>1</v>
      </c>
      <c r="F71" s="234">
        <v>15.119999999999999</v>
      </c>
      <c r="G71" s="37"/>
      <c r="H71" s="38"/>
    </row>
    <row r="72" s="2" customFormat="1" ht="16.8" customHeight="1">
      <c r="A72" s="37"/>
      <c r="B72" s="38"/>
      <c r="C72" s="233" t="s">
        <v>1</v>
      </c>
      <c r="D72" s="233" t="s">
        <v>304</v>
      </c>
      <c r="E72" s="18" t="s">
        <v>1</v>
      </c>
      <c r="F72" s="234">
        <v>36</v>
      </c>
      <c r="G72" s="37"/>
      <c r="H72" s="38"/>
    </row>
    <row r="73" s="2" customFormat="1" ht="16.8" customHeight="1">
      <c r="A73" s="37"/>
      <c r="B73" s="38"/>
      <c r="C73" s="233" t="s">
        <v>112</v>
      </c>
      <c r="D73" s="233" t="s">
        <v>305</v>
      </c>
      <c r="E73" s="18" t="s">
        <v>1</v>
      </c>
      <c r="F73" s="234">
        <v>78.689999999999998</v>
      </c>
      <c r="G73" s="37"/>
      <c r="H73" s="38"/>
    </row>
    <row r="74" s="2" customFormat="1" ht="16.8" customHeight="1">
      <c r="A74" s="37"/>
      <c r="B74" s="38"/>
      <c r="C74" s="235" t="s">
        <v>660</v>
      </c>
      <c r="D74" s="37"/>
      <c r="E74" s="37"/>
      <c r="F74" s="37"/>
      <c r="G74" s="37"/>
      <c r="H74" s="38"/>
    </row>
    <row r="75" s="2" customFormat="1" ht="16.8" customHeight="1">
      <c r="A75" s="37"/>
      <c r="B75" s="38"/>
      <c r="C75" s="233" t="s">
        <v>299</v>
      </c>
      <c r="D75" s="233" t="s">
        <v>300</v>
      </c>
      <c r="E75" s="18" t="s">
        <v>279</v>
      </c>
      <c r="F75" s="234">
        <v>153.72999999999999</v>
      </c>
      <c r="G75" s="37"/>
      <c r="H75" s="38"/>
    </row>
    <row r="76" s="2" customFormat="1" ht="16.8" customHeight="1">
      <c r="A76" s="37"/>
      <c r="B76" s="38"/>
      <c r="C76" s="233" t="s">
        <v>315</v>
      </c>
      <c r="D76" s="233" t="s">
        <v>316</v>
      </c>
      <c r="E76" s="18" t="s">
        <v>279</v>
      </c>
      <c r="F76" s="234">
        <v>82.625</v>
      </c>
      <c r="G76" s="37"/>
      <c r="H76" s="38"/>
    </row>
    <row r="77" s="2" customFormat="1" ht="16.8" customHeight="1">
      <c r="A77" s="37"/>
      <c r="B77" s="38"/>
      <c r="C77" s="229" t="s">
        <v>115</v>
      </c>
      <c r="D77" s="230" t="s">
        <v>116</v>
      </c>
      <c r="E77" s="231" t="s">
        <v>1</v>
      </c>
      <c r="F77" s="232">
        <v>12</v>
      </c>
      <c r="G77" s="37"/>
      <c r="H77" s="38"/>
    </row>
    <row r="78" s="2" customFormat="1" ht="16.8" customHeight="1">
      <c r="A78" s="37"/>
      <c r="B78" s="38"/>
      <c r="C78" s="233" t="s">
        <v>1</v>
      </c>
      <c r="D78" s="233" t="s">
        <v>306</v>
      </c>
      <c r="E78" s="18" t="s">
        <v>1</v>
      </c>
      <c r="F78" s="234">
        <v>12</v>
      </c>
      <c r="G78" s="37"/>
      <c r="H78" s="38"/>
    </row>
    <row r="79" s="2" customFormat="1" ht="16.8" customHeight="1">
      <c r="A79" s="37"/>
      <c r="B79" s="38"/>
      <c r="C79" s="233" t="s">
        <v>115</v>
      </c>
      <c r="D79" s="233" t="s">
        <v>307</v>
      </c>
      <c r="E79" s="18" t="s">
        <v>1</v>
      </c>
      <c r="F79" s="234">
        <v>12</v>
      </c>
      <c r="G79" s="37"/>
      <c r="H79" s="38"/>
    </row>
    <row r="80" s="2" customFormat="1" ht="16.8" customHeight="1">
      <c r="A80" s="37"/>
      <c r="B80" s="38"/>
      <c r="C80" s="235" t="s">
        <v>660</v>
      </c>
      <c r="D80" s="37"/>
      <c r="E80" s="37"/>
      <c r="F80" s="37"/>
      <c r="G80" s="37"/>
      <c r="H80" s="38"/>
    </row>
    <row r="81" s="2" customFormat="1" ht="16.8" customHeight="1">
      <c r="A81" s="37"/>
      <c r="B81" s="38"/>
      <c r="C81" s="233" t="s">
        <v>299</v>
      </c>
      <c r="D81" s="233" t="s">
        <v>300</v>
      </c>
      <c r="E81" s="18" t="s">
        <v>279</v>
      </c>
      <c r="F81" s="234">
        <v>153.72999999999999</v>
      </c>
      <c r="G81" s="37"/>
      <c r="H81" s="38"/>
    </row>
    <row r="82" s="2" customFormat="1" ht="16.8" customHeight="1">
      <c r="A82" s="37"/>
      <c r="B82" s="38"/>
      <c r="C82" s="233" t="s">
        <v>319</v>
      </c>
      <c r="D82" s="233" t="s">
        <v>320</v>
      </c>
      <c r="E82" s="18" t="s">
        <v>279</v>
      </c>
      <c r="F82" s="234">
        <v>12.6</v>
      </c>
      <c r="G82" s="37"/>
      <c r="H82" s="38"/>
    </row>
    <row r="83" s="2" customFormat="1" ht="16.8" customHeight="1">
      <c r="A83" s="37"/>
      <c r="B83" s="38"/>
      <c r="C83" s="229" t="s">
        <v>118</v>
      </c>
      <c r="D83" s="230" t="s">
        <v>119</v>
      </c>
      <c r="E83" s="231" t="s">
        <v>1</v>
      </c>
      <c r="F83" s="232">
        <v>10.880000000000001</v>
      </c>
      <c r="G83" s="37"/>
      <c r="H83" s="38"/>
    </row>
    <row r="84" s="2" customFormat="1" ht="16.8" customHeight="1">
      <c r="A84" s="37"/>
      <c r="B84" s="38"/>
      <c r="C84" s="233" t="s">
        <v>1</v>
      </c>
      <c r="D84" s="233" t="s">
        <v>308</v>
      </c>
      <c r="E84" s="18" t="s">
        <v>1</v>
      </c>
      <c r="F84" s="234">
        <v>10.880000000000001</v>
      </c>
      <c r="G84" s="37"/>
      <c r="H84" s="38"/>
    </row>
    <row r="85" s="2" customFormat="1" ht="16.8" customHeight="1">
      <c r="A85" s="37"/>
      <c r="B85" s="38"/>
      <c r="C85" s="233" t="s">
        <v>118</v>
      </c>
      <c r="D85" s="233" t="s">
        <v>309</v>
      </c>
      <c r="E85" s="18" t="s">
        <v>1</v>
      </c>
      <c r="F85" s="234">
        <v>10.880000000000001</v>
      </c>
      <c r="G85" s="37"/>
      <c r="H85" s="38"/>
    </row>
    <row r="86" s="2" customFormat="1" ht="16.8" customHeight="1">
      <c r="A86" s="37"/>
      <c r="B86" s="38"/>
      <c r="C86" s="235" t="s">
        <v>660</v>
      </c>
      <c r="D86" s="37"/>
      <c r="E86" s="37"/>
      <c r="F86" s="37"/>
      <c r="G86" s="37"/>
      <c r="H86" s="38"/>
    </row>
    <row r="87" s="2" customFormat="1" ht="16.8" customHeight="1">
      <c r="A87" s="37"/>
      <c r="B87" s="38"/>
      <c r="C87" s="233" t="s">
        <v>299</v>
      </c>
      <c r="D87" s="233" t="s">
        <v>300</v>
      </c>
      <c r="E87" s="18" t="s">
        <v>279</v>
      </c>
      <c r="F87" s="234">
        <v>153.72999999999999</v>
      </c>
      <c r="G87" s="37"/>
      <c r="H87" s="38"/>
    </row>
    <row r="88" s="2" customFormat="1" ht="16.8" customHeight="1">
      <c r="A88" s="37"/>
      <c r="B88" s="38"/>
      <c r="C88" s="233" t="s">
        <v>324</v>
      </c>
      <c r="D88" s="233" t="s">
        <v>325</v>
      </c>
      <c r="E88" s="18" t="s">
        <v>279</v>
      </c>
      <c r="F88" s="234">
        <v>11.424</v>
      </c>
      <c r="G88" s="37"/>
      <c r="H88" s="38"/>
    </row>
    <row r="89" s="2" customFormat="1" ht="16.8" customHeight="1">
      <c r="A89" s="37"/>
      <c r="B89" s="38"/>
      <c r="C89" s="229" t="s">
        <v>124</v>
      </c>
      <c r="D89" s="230" t="s">
        <v>125</v>
      </c>
      <c r="E89" s="231" t="s">
        <v>1</v>
      </c>
      <c r="F89" s="232">
        <v>70</v>
      </c>
      <c r="G89" s="37"/>
      <c r="H89" s="38"/>
    </row>
    <row r="90" s="2" customFormat="1" ht="16.8" customHeight="1">
      <c r="A90" s="37"/>
      <c r="B90" s="38"/>
      <c r="C90" s="233" t="s">
        <v>1</v>
      </c>
      <c r="D90" s="233" t="s">
        <v>225</v>
      </c>
      <c r="E90" s="18" t="s">
        <v>1</v>
      </c>
      <c r="F90" s="234">
        <v>70</v>
      </c>
      <c r="G90" s="37"/>
      <c r="H90" s="38"/>
    </row>
    <row r="91" s="2" customFormat="1" ht="16.8" customHeight="1">
      <c r="A91" s="37"/>
      <c r="B91" s="38"/>
      <c r="C91" s="233" t="s">
        <v>124</v>
      </c>
      <c r="D91" s="233" t="s">
        <v>177</v>
      </c>
      <c r="E91" s="18" t="s">
        <v>1</v>
      </c>
      <c r="F91" s="234">
        <v>70</v>
      </c>
      <c r="G91" s="37"/>
      <c r="H91" s="38"/>
    </row>
    <row r="92" s="2" customFormat="1" ht="16.8" customHeight="1">
      <c r="A92" s="37"/>
      <c r="B92" s="38"/>
      <c r="C92" s="235" t="s">
        <v>660</v>
      </c>
      <c r="D92" s="37"/>
      <c r="E92" s="37"/>
      <c r="F92" s="37"/>
      <c r="G92" s="37"/>
      <c r="H92" s="38"/>
    </row>
    <row r="93" s="2" customFormat="1" ht="16.8" customHeight="1">
      <c r="A93" s="37"/>
      <c r="B93" s="38"/>
      <c r="C93" s="233" t="s">
        <v>222</v>
      </c>
      <c r="D93" s="233" t="s">
        <v>223</v>
      </c>
      <c r="E93" s="18" t="s">
        <v>188</v>
      </c>
      <c r="F93" s="234">
        <v>70</v>
      </c>
      <c r="G93" s="37"/>
      <c r="H93" s="38"/>
    </row>
    <row r="94" s="2" customFormat="1" ht="16.8" customHeight="1">
      <c r="A94" s="37"/>
      <c r="B94" s="38"/>
      <c r="C94" s="233" t="s">
        <v>227</v>
      </c>
      <c r="D94" s="233" t="s">
        <v>228</v>
      </c>
      <c r="E94" s="18" t="s">
        <v>188</v>
      </c>
      <c r="F94" s="234">
        <v>70</v>
      </c>
      <c r="G94" s="37"/>
      <c r="H94" s="38"/>
    </row>
    <row r="95" s="2" customFormat="1" ht="16.8" customHeight="1">
      <c r="A95" s="37"/>
      <c r="B95" s="38"/>
      <c r="C95" s="233" t="s">
        <v>230</v>
      </c>
      <c r="D95" s="233" t="s">
        <v>231</v>
      </c>
      <c r="E95" s="18" t="s">
        <v>232</v>
      </c>
      <c r="F95" s="234">
        <v>24</v>
      </c>
      <c r="G95" s="37"/>
      <c r="H95" s="38"/>
    </row>
    <row r="96" s="2" customFormat="1" ht="16.8" customHeight="1">
      <c r="A96" s="37"/>
      <c r="B96" s="38"/>
      <c r="C96" s="229" t="s">
        <v>88</v>
      </c>
      <c r="D96" s="230" t="s">
        <v>89</v>
      </c>
      <c r="E96" s="231" t="s">
        <v>1</v>
      </c>
      <c r="F96" s="232">
        <v>226.981</v>
      </c>
      <c r="G96" s="37"/>
      <c r="H96" s="38"/>
    </row>
    <row r="97" s="2" customFormat="1" ht="16.8" customHeight="1">
      <c r="A97" s="37"/>
      <c r="B97" s="38"/>
      <c r="C97" s="233" t="s">
        <v>1</v>
      </c>
      <c r="D97" s="233" t="s">
        <v>199</v>
      </c>
      <c r="E97" s="18" t="s">
        <v>1</v>
      </c>
      <c r="F97" s="234">
        <v>227.24000000000001</v>
      </c>
      <c r="G97" s="37"/>
      <c r="H97" s="38"/>
    </row>
    <row r="98" s="2" customFormat="1" ht="16.8" customHeight="1">
      <c r="A98" s="37"/>
      <c r="B98" s="38"/>
      <c r="C98" s="233" t="s">
        <v>1</v>
      </c>
      <c r="D98" s="233" t="s">
        <v>200</v>
      </c>
      <c r="E98" s="18" t="s">
        <v>1</v>
      </c>
      <c r="F98" s="234">
        <v>46.740000000000002</v>
      </c>
      <c r="G98" s="37"/>
      <c r="H98" s="38"/>
    </row>
    <row r="99" s="2" customFormat="1" ht="16.8" customHeight="1">
      <c r="A99" s="37"/>
      <c r="B99" s="38"/>
      <c r="C99" s="233" t="s">
        <v>1</v>
      </c>
      <c r="D99" s="233" t="s">
        <v>201</v>
      </c>
      <c r="E99" s="18" t="s">
        <v>1</v>
      </c>
      <c r="F99" s="234">
        <v>8.9179999999999993</v>
      </c>
      <c r="G99" s="37"/>
      <c r="H99" s="38"/>
    </row>
    <row r="100" s="2" customFormat="1" ht="16.8" customHeight="1">
      <c r="A100" s="37"/>
      <c r="B100" s="38"/>
      <c r="C100" s="233" t="s">
        <v>1</v>
      </c>
      <c r="D100" s="233" t="s">
        <v>202</v>
      </c>
      <c r="E100" s="18" t="s">
        <v>1</v>
      </c>
      <c r="F100" s="234">
        <v>-17.013000000000002</v>
      </c>
      <c r="G100" s="37"/>
      <c r="H100" s="38"/>
    </row>
    <row r="101" s="2" customFormat="1" ht="16.8" customHeight="1">
      <c r="A101" s="37"/>
      <c r="B101" s="38"/>
      <c r="C101" s="233" t="s">
        <v>1</v>
      </c>
      <c r="D101" s="233" t="s">
        <v>203</v>
      </c>
      <c r="E101" s="18" t="s">
        <v>1</v>
      </c>
      <c r="F101" s="234">
        <v>-11.904</v>
      </c>
      <c r="G101" s="37"/>
      <c r="H101" s="38"/>
    </row>
    <row r="102" s="2" customFormat="1" ht="16.8" customHeight="1">
      <c r="A102" s="37"/>
      <c r="B102" s="38"/>
      <c r="C102" s="233" t="s">
        <v>1</v>
      </c>
      <c r="D102" s="233" t="s">
        <v>204</v>
      </c>
      <c r="E102" s="18" t="s">
        <v>1</v>
      </c>
      <c r="F102" s="234">
        <v>-27</v>
      </c>
      <c r="G102" s="37"/>
      <c r="H102" s="38"/>
    </row>
    <row r="103" s="2" customFormat="1" ht="16.8" customHeight="1">
      <c r="A103" s="37"/>
      <c r="B103" s="38"/>
      <c r="C103" s="233" t="s">
        <v>88</v>
      </c>
      <c r="D103" s="233" t="s">
        <v>179</v>
      </c>
      <c r="E103" s="18" t="s">
        <v>1</v>
      </c>
      <c r="F103" s="234">
        <v>226.981</v>
      </c>
      <c r="G103" s="37"/>
      <c r="H103" s="38"/>
    </row>
    <row r="104" s="2" customFormat="1" ht="16.8" customHeight="1">
      <c r="A104" s="37"/>
      <c r="B104" s="38"/>
      <c r="C104" s="235" t="s">
        <v>660</v>
      </c>
      <c r="D104" s="37"/>
      <c r="E104" s="37"/>
      <c r="F104" s="37"/>
      <c r="G104" s="37"/>
      <c r="H104" s="38"/>
    </row>
    <row r="105" s="2" customFormat="1">
      <c r="A105" s="37"/>
      <c r="B105" s="38"/>
      <c r="C105" s="233" t="s">
        <v>197</v>
      </c>
      <c r="D105" s="233" t="s">
        <v>198</v>
      </c>
      <c r="E105" s="18" t="s">
        <v>188</v>
      </c>
      <c r="F105" s="234">
        <v>226.981</v>
      </c>
      <c r="G105" s="37"/>
      <c r="H105" s="38"/>
    </row>
    <row r="106" s="2" customFormat="1">
      <c r="A106" s="37"/>
      <c r="B106" s="38"/>
      <c r="C106" s="233" t="s">
        <v>207</v>
      </c>
      <c r="D106" s="233" t="s">
        <v>208</v>
      </c>
      <c r="E106" s="18" t="s">
        <v>188</v>
      </c>
      <c r="F106" s="234">
        <v>261.02800000000002</v>
      </c>
      <c r="G106" s="37"/>
      <c r="H106" s="38"/>
    </row>
    <row r="107" s="2" customFormat="1" ht="16.8" customHeight="1">
      <c r="A107" s="37"/>
      <c r="B107" s="38"/>
      <c r="C107" s="229" t="s">
        <v>91</v>
      </c>
      <c r="D107" s="230" t="s">
        <v>92</v>
      </c>
      <c r="E107" s="231" t="s">
        <v>1</v>
      </c>
      <c r="F107" s="232">
        <v>561.47199999999998</v>
      </c>
      <c r="G107" s="37"/>
      <c r="H107" s="38"/>
    </row>
    <row r="108" s="2" customFormat="1" ht="16.8" customHeight="1">
      <c r="A108" s="37"/>
      <c r="B108" s="38"/>
      <c r="C108" s="233" t="s">
        <v>1</v>
      </c>
      <c r="D108" s="233" t="s">
        <v>216</v>
      </c>
      <c r="E108" s="18" t="s">
        <v>1</v>
      </c>
      <c r="F108" s="234">
        <v>561.47199999999998</v>
      </c>
      <c r="G108" s="37"/>
      <c r="H108" s="38"/>
    </row>
    <row r="109" s="2" customFormat="1" ht="16.8" customHeight="1">
      <c r="A109" s="37"/>
      <c r="B109" s="38"/>
      <c r="C109" s="233" t="s">
        <v>91</v>
      </c>
      <c r="D109" s="233" t="s">
        <v>179</v>
      </c>
      <c r="E109" s="18" t="s">
        <v>1</v>
      </c>
      <c r="F109" s="234">
        <v>561.47199999999998</v>
      </c>
      <c r="G109" s="37"/>
      <c r="H109" s="38"/>
    </row>
    <row r="110" s="2" customFormat="1" ht="16.8" customHeight="1">
      <c r="A110" s="37"/>
      <c r="B110" s="38"/>
      <c r="C110" s="235" t="s">
        <v>660</v>
      </c>
      <c r="D110" s="37"/>
      <c r="E110" s="37"/>
      <c r="F110" s="37"/>
      <c r="G110" s="37"/>
      <c r="H110" s="38"/>
    </row>
    <row r="111" s="2" customFormat="1">
      <c r="A111" s="37"/>
      <c r="B111" s="38"/>
      <c r="C111" s="233" t="s">
        <v>213</v>
      </c>
      <c r="D111" s="233" t="s">
        <v>214</v>
      </c>
      <c r="E111" s="18" t="s">
        <v>188</v>
      </c>
      <c r="F111" s="234">
        <v>561.47199999999998</v>
      </c>
      <c r="G111" s="37"/>
      <c r="H111" s="38"/>
    </row>
    <row r="112" s="2" customFormat="1">
      <c r="A112" s="37"/>
      <c r="B112" s="38"/>
      <c r="C112" s="233" t="s">
        <v>399</v>
      </c>
      <c r="D112" s="233" t="s">
        <v>400</v>
      </c>
      <c r="E112" s="18" t="s">
        <v>188</v>
      </c>
      <c r="F112" s="234">
        <v>561.47199999999998</v>
      </c>
      <c r="G112" s="37"/>
      <c r="H112" s="38"/>
    </row>
    <row r="113" s="2" customFormat="1">
      <c r="A113" s="37"/>
      <c r="B113" s="38"/>
      <c r="C113" s="233" t="s">
        <v>207</v>
      </c>
      <c r="D113" s="233" t="s">
        <v>208</v>
      </c>
      <c r="E113" s="18" t="s">
        <v>188</v>
      </c>
      <c r="F113" s="234">
        <v>589.54600000000005</v>
      </c>
      <c r="G113" s="37"/>
      <c r="H113" s="38"/>
    </row>
    <row r="114" s="2" customFormat="1" ht="16.8" customHeight="1">
      <c r="A114" s="37"/>
      <c r="B114" s="38"/>
      <c r="C114" s="229" t="s">
        <v>121</v>
      </c>
      <c r="D114" s="230" t="s">
        <v>122</v>
      </c>
      <c r="E114" s="231" t="s">
        <v>1</v>
      </c>
      <c r="F114" s="232">
        <v>816</v>
      </c>
      <c r="G114" s="37"/>
      <c r="H114" s="38"/>
    </row>
    <row r="115" s="2" customFormat="1" ht="16.8" customHeight="1">
      <c r="A115" s="37"/>
      <c r="B115" s="38"/>
      <c r="C115" s="233" t="s">
        <v>1</v>
      </c>
      <c r="D115" s="233" t="s">
        <v>419</v>
      </c>
      <c r="E115" s="18" t="s">
        <v>1</v>
      </c>
      <c r="F115" s="234">
        <v>797.54999999999995</v>
      </c>
      <c r="G115" s="37"/>
      <c r="H115" s="38"/>
    </row>
    <row r="116" s="2" customFormat="1" ht="16.8" customHeight="1">
      <c r="A116" s="37"/>
      <c r="B116" s="38"/>
      <c r="C116" s="233" t="s">
        <v>1</v>
      </c>
      <c r="D116" s="233" t="s">
        <v>420</v>
      </c>
      <c r="E116" s="18" t="s">
        <v>1</v>
      </c>
      <c r="F116" s="234">
        <v>18.449999999999999</v>
      </c>
      <c r="G116" s="37"/>
      <c r="H116" s="38"/>
    </row>
    <row r="117" s="2" customFormat="1" ht="16.8" customHeight="1">
      <c r="A117" s="37"/>
      <c r="B117" s="38"/>
      <c r="C117" s="233" t="s">
        <v>121</v>
      </c>
      <c r="D117" s="233" t="s">
        <v>177</v>
      </c>
      <c r="E117" s="18" t="s">
        <v>1</v>
      </c>
      <c r="F117" s="234">
        <v>816</v>
      </c>
      <c r="G117" s="37"/>
      <c r="H117" s="38"/>
    </row>
    <row r="118" s="2" customFormat="1" ht="16.8" customHeight="1">
      <c r="A118" s="37"/>
      <c r="B118" s="38"/>
      <c r="C118" s="235" t="s">
        <v>660</v>
      </c>
      <c r="D118" s="37"/>
      <c r="E118" s="37"/>
      <c r="F118" s="37"/>
      <c r="G118" s="37"/>
      <c r="H118" s="38"/>
    </row>
    <row r="119" s="2" customFormat="1">
      <c r="A119" s="37"/>
      <c r="B119" s="38"/>
      <c r="C119" s="233" t="s">
        <v>416</v>
      </c>
      <c r="D119" s="233" t="s">
        <v>417</v>
      </c>
      <c r="E119" s="18" t="s">
        <v>188</v>
      </c>
      <c r="F119" s="234">
        <v>816</v>
      </c>
      <c r="G119" s="37"/>
      <c r="H119" s="38"/>
    </row>
    <row r="120" s="2" customFormat="1">
      <c r="A120" s="37"/>
      <c r="B120" s="38"/>
      <c r="C120" s="233" t="s">
        <v>422</v>
      </c>
      <c r="D120" s="233" t="s">
        <v>423</v>
      </c>
      <c r="E120" s="18" t="s">
        <v>188</v>
      </c>
      <c r="F120" s="234">
        <v>48960</v>
      </c>
      <c r="G120" s="37"/>
      <c r="H120" s="38"/>
    </row>
    <row r="121" s="2" customFormat="1">
      <c r="A121" s="37"/>
      <c r="B121" s="38"/>
      <c r="C121" s="233" t="s">
        <v>430</v>
      </c>
      <c r="D121" s="233" t="s">
        <v>431</v>
      </c>
      <c r="E121" s="18" t="s">
        <v>188</v>
      </c>
      <c r="F121" s="234">
        <v>816</v>
      </c>
      <c r="G121" s="37"/>
      <c r="H121" s="38"/>
    </row>
    <row r="122" s="2" customFormat="1" ht="16.8" customHeight="1">
      <c r="A122" s="37"/>
      <c r="B122" s="38"/>
      <c r="C122" s="233" t="s">
        <v>445</v>
      </c>
      <c r="D122" s="233" t="s">
        <v>446</v>
      </c>
      <c r="E122" s="18" t="s">
        <v>188</v>
      </c>
      <c r="F122" s="234">
        <v>816</v>
      </c>
      <c r="G122" s="37"/>
      <c r="H122" s="38"/>
    </row>
    <row r="123" s="2" customFormat="1" ht="7.44" customHeight="1">
      <c r="A123" s="37"/>
      <c r="B123" s="59"/>
      <c r="C123" s="60"/>
      <c r="D123" s="60"/>
      <c r="E123" s="60"/>
      <c r="F123" s="60"/>
      <c r="G123" s="60"/>
      <c r="H123" s="38"/>
    </row>
    <row r="124" s="2" customFormat="1">
      <c r="A124" s="37"/>
      <c r="B124" s="37"/>
      <c r="C124" s="37"/>
      <c r="D124" s="37"/>
      <c r="E124" s="37"/>
      <c r="F124" s="37"/>
      <c r="G124" s="37"/>
      <c r="H124" s="37"/>
    </row>
  </sheetData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Lenovo-PC\Svehla</dc:creator>
  <cp:lastModifiedBy>Lenovo-PC\Svehla</cp:lastModifiedBy>
  <dcterms:created xsi:type="dcterms:W3CDTF">2023-12-15T11:10:06Z</dcterms:created>
  <dcterms:modified xsi:type="dcterms:W3CDTF">2023-12-15T11:10:15Z</dcterms:modified>
</cp:coreProperties>
</file>